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firstSheet="5" activeTab="7"/>
  </bookViews>
  <sheets>
    <sheet name="Titul.strana" sheetId="1" r:id="rId1"/>
    <sheet name="V" sheetId="2" r:id="rId2"/>
    <sheet name="V-7" sheetId="3" r:id="rId3"/>
    <sheet name="V-8" sheetId="4" r:id="rId4"/>
    <sheet name="V-9" sheetId="5" r:id="rId5"/>
    <sheet name="N" sheetId="6" r:id="rId6"/>
    <sheet name="N-7" sheetId="7" r:id="rId7"/>
    <sheet name="N-8" sheetId="8" r:id="rId8"/>
    <sheet name="N-9" sheetId="9" r:id="rId9"/>
    <sheet name="V-kom.8" sheetId="10" r:id="rId10"/>
    <sheet name="N-kom.7" sheetId="11" r:id="rId11"/>
    <sheet name="N-kom.8" sheetId="12" r:id="rId12"/>
    <sheet name="N.kom.9" sheetId="13" r:id="rId13"/>
    <sheet name="Star.,Moz.,Vet." sheetId="14" r:id="rId14"/>
    <sheet name="Transf." sheetId="15" r:id="rId15"/>
    <sheet name="Tab.NaV k 30.6." sheetId="16" r:id="rId16"/>
    <sheet name="Tab.NaV k 11€" sheetId="17" r:id="rId17"/>
    <sheet name="Pohľad." sheetId="18" r:id="rId18"/>
  </sheets>
  <definedNames/>
  <calcPr fullCalcOnLoad="1"/>
</workbook>
</file>

<file path=xl/sharedStrings.xml><?xml version="1.0" encoding="utf-8"?>
<sst xmlns="http://schemas.openxmlformats.org/spreadsheetml/2006/main" count="1447" uniqueCount="611">
  <si>
    <t>VÝNOSY</t>
  </si>
  <si>
    <t>I. Tržby za vlastné výkony a tovar</t>
  </si>
  <si>
    <t>1. Ošetrovné a stravné v DJ Hodžova</t>
  </si>
  <si>
    <t>3. Opatrovateľská služba</t>
  </si>
  <si>
    <t>1. Úroky</t>
  </si>
  <si>
    <t>VÝNOSY SPOLU</t>
  </si>
  <si>
    <t>NÁKLADY</t>
  </si>
  <si>
    <t>Prevádzkové náklady</t>
  </si>
  <si>
    <t>Kapitálové náklady</t>
  </si>
  <si>
    <t>Zdravotné stredisko Mozartova</t>
  </si>
  <si>
    <t xml:space="preserve">    Mestská poliklinika Starohájska</t>
  </si>
  <si>
    <t>na prevádzkové a kapitálové náklady</t>
  </si>
  <si>
    <t>Celkový príspevok</t>
  </si>
  <si>
    <t>z toho náklady:</t>
  </si>
  <si>
    <t>Použitie príspevku:</t>
  </si>
  <si>
    <t>SPOLU:</t>
  </si>
  <si>
    <t xml:space="preserve">           zák.soc.poist.</t>
  </si>
  <si>
    <t>– obstaranie DHM</t>
  </si>
  <si>
    <t>– ostatné služby</t>
  </si>
  <si>
    <t>– mzdové náklady</t>
  </si>
  <si>
    <t>– spotreba materiálu</t>
  </si>
  <si>
    <t>– spotreba energie</t>
  </si>
  <si>
    <t xml:space="preserve">   z toho: mzdy</t>
  </si>
  <si>
    <t xml:space="preserve">               zák.soc.poist.</t>
  </si>
  <si>
    <t>Náklady</t>
  </si>
  <si>
    <t>Výnosy</t>
  </si>
  <si>
    <t>Výnosy spolu</t>
  </si>
  <si>
    <t>Náklady celkom</t>
  </si>
  <si>
    <t>Výnosy celkom</t>
  </si>
  <si>
    <t>Hospodársky výsledok</t>
  </si>
  <si>
    <t xml:space="preserve">Náklady spolu </t>
  </si>
  <si>
    <r>
      <t xml:space="preserve">Názov organizácie:  </t>
    </r>
    <r>
      <rPr>
        <b/>
        <sz val="12"/>
        <rFont val="Arial"/>
        <family val="2"/>
      </rPr>
      <t>Stredisko sociálnej starostlivosti</t>
    </r>
  </si>
  <si>
    <t>Predkladá:</t>
  </si>
  <si>
    <t>Mgr.Juraj Tomášik</t>
  </si>
  <si>
    <t>Riaditeľ SSS</t>
  </si>
  <si>
    <t xml:space="preserve">Výnosy </t>
  </si>
  <si>
    <t xml:space="preserve">Náklady spolu  </t>
  </si>
  <si>
    <t>0</t>
  </si>
  <si>
    <t xml:space="preserve"> Mestská poliklinika Starohájska</t>
  </si>
  <si>
    <t>Malometrážne byty Veterná</t>
  </si>
  <si>
    <t xml:space="preserve">Prevádzkové náklady </t>
  </si>
  <si>
    <t xml:space="preserve">      - nákup osobného vozidla</t>
  </si>
  <si>
    <t xml:space="preserve">    Zariadenia opatrovateľskej služby</t>
  </si>
  <si>
    <t xml:space="preserve">    Malometrážne byty Clementisova</t>
  </si>
  <si>
    <t xml:space="preserve">    Ubytovňa Coburgova 26,28</t>
  </si>
  <si>
    <t xml:space="preserve">    Ubytovňa Kollárova</t>
  </si>
  <si>
    <t xml:space="preserve">    Ubytovňa Coburgova 27</t>
  </si>
  <si>
    <t xml:space="preserve">    Detské jasle Hodžova</t>
  </si>
  <si>
    <t xml:space="preserve">    Malometrážne byty pre mladé rodiny Veterná </t>
  </si>
  <si>
    <t xml:space="preserve">    Zdravotné stredisko Mozartova</t>
  </si>
  <si>
    <t xml:space="preserve">    Správa SSS, údržba, doprava</t>
  </si>
  <si>
    <t xml:space="preserve">   ● maliarske a natieračské práce </t>
  </si>
  <si>
    <t xml:space="preserve">   ● bežná oprava a údržba</t>
  </si>
  <si>
    <t xml:space="preserve">   ● oprava strechy a strešných zvodov</t>
  </si>
  <si>
    <t xml:space="preserve"> Zariadenia opatrovateľskej služby</t>
  </si>
  <si>
    <t xml:space="preserve"> Opatrovateľská služba</t>
  </si>
  <si>
    <t xml:space="preserve"> Malometrážne byty Clementisova</t>
  </si>
  <si>
    <t xml:space="preserve"> Ubytovňa Kollárova</t>
  </si>
  <si>
    <t xml:space="preserve"> Ubytovňa Coburgova 26,28</t>
  </si>
  <si>
    <t xml:space="preserve"> Ubytovňa Coburgova 27</t>
  </si>
  <si>
    <t xml:space="preserve"> Kancelárie - administratívne priestory Vančurova</t>
  </si>
  <si>
    <t xml:space="preserve"> Detské integračné centrum Čajkovského </t>
  </si>
  <si>
    <t xml:space="preserve"> Detské jasle Hodžova</t>
  </si>
  <si>
    <t xml:space="preserve"> Zdravotné stredisko Mozartova</t>
  </si>
  <si>
    <t xml:space="preserve"> Správa SSS, údržba, doprava</t>
  </si>
  <si>
    <t xml:space="preserve">   ● bežná oprava a údržba </t>
  </si>
  <si>
    <t xml:space="preserve">   ● opravy áut</t>
  </si>
  <si>
    <t xml:space="preserve"> Poriadková služba </t>
  </si>
  <si>
    <t xml:space="preserve">   ● maliarske a natieračské práce</t>
  </si>
  <si>
    <t xml:space="preserve">    Opatrovateľská služba</t>
  </si>
  <si>
    <t xml:space="preserve">    Kancelárie - administratívne priestory Vančurova</t>
  </si>
  <si>
    <t xml:space="preserve">    Detské integračné centrum Čajkovského </t>
  </si>
  <si>
    <t xml:space="preserve">    Poriadková služba </t>
  </si>
  <si>
    <t xml:space="preserve">        (elektrina, plyn, teplo, studená voda)</t>
  </si>
  <si>
    <t xml:space="preserve">    (doplnkové dôchodkové pripoistenie)</t>
  </si>
  <si>
    <t xml:space="preserve">    1.  Mestská poliklinika Starohájska</t>
  </si>
  <si>
    <t>Vedúca ekon.oddelenia</t>
  </si>
  <si>
    <r>
      <t xml:space="preserve">Sídlo                     :  </t>
    </r>
    <r>
      <rPr>
        <b/>
        <sz val="12"/>
        <rFont val="Arial"/>
        <family val="2"/>
      </rPr>
      <t>Trnava, Vl. Clementisa 51</t>
    </r>
  </si>
  <si>
    <r>
      <t xml:space="preserve"> IČO                      :  </t>
    </r>
    <r>
      <rPr>
        <b/>
        <sz val="12"/>
        <rFont val="Arial"/>
        <family val="2"/>
      </rPr>
      <t>17639760</t>
    </r>
  </si>
  <si>
    <t xml:space="preserve">    Objekt Okružná </t>
  </si>
  <si>
    <t xml:space="preserve">Tržby z predaja služieb </t>
  </si>
  <si>
    <t>- ošetrovné a stravné v DJ Hodžova</t>
  </si>
  <si>
    <t>- opatrovateľská služba</t>
  </si>
  <si>
    <t>- služby za nebytové priestory</t>
  </si>
  <si>
    <t>- služby a nájomné za bytové priestory</t>
  </si>
  <si>
    <t xml:space="preserve">Ostatné výnosy </t>
  </si>
  <si>
    <t xml:space="preserve">- nájomné za nebytové priestory </t>
  </si>
  <si>
    <t>Zúčtovanie rezerv a oprav. položiek</t>
  </si>
  <si>
    <t>Finančné výnosy</t>
  </si>
  <si>
    <t>- úroky</t>
  </si>
  <si>
    <t>Výnosy z  transferov</t>
  </si>
  <si>
    <t>Spotreba materiálu</t>
  </si>
  <si>
    <t>Spotreba energie</t>
  </si>
  <si>
    <t>Opravy a udržiavanie</t>
  </si>
  <si>
    <t>Cestovné</t>
  </si>
  <si>
    <t>Náklady na reprezentáciu</t>
  </si>
  <si>
    <t>Ostatné služby</t>
  </si>
  <si>
    <t>Mzdové náklady</t>
  </si>
  <si>
    <t>Zákonné sociálne poistenie</t>
  </si>
  <si>
    <t>Ostatné sociálne poistenie</t>
  </si>
  <si>
    <t>Zákonné sociálne náklady</t>
  </si>
  <si>
    <t>Ostatné dane a poplatky</t>
  </si>
  <si>
    <t>Ostatné náklady na prevádzkovú činnosť</t>
  </si>
  <si>
    <t>Odpisy DNaDHM</t>
  </si>
  <si>
    <t xml:space="preserve">Ostatné finančné náklady </t>
  </si>
  <si>
    <t>Bežný transfer z VÚC na ZOS</t>
  </si>
  <si>
    <t>Bežný transfer  na Opatrovateľskú službu</t>
  </si>
  <si>
    <t xml:space="preserve">Bežný transfer  od zriaďovateľa </t>
  </si>
  <si>
    <t xml:space="preserve">Kapitálový transfer od zriaďovateľa </t>
  </si>
  <si>
    <t>5. Služby a nájomné za bytové priestory</t>
  </si>
  <si>
    <t>○ Zariadenia opatrovateľskej služby</t>
  </si>
  <si>
    <t>○ Opatrovateľská služba</t>
  </si>
  <si>
    <t>4. Služby  za nebytové priestory</t>
  </si>
  <si>
    <t>○ Ubytovňa  Coburgova 26,28</t>
  </si>
  <si>
    <t>○ Ubytovňa Kollárova</t>
  </si>
  <si>
    <t>○ Malometrážne byty pre mladé rodiny Veterná</t>
  </si>
  <si>
    <t>○ Ubytovňa Coburgova 27</t>
  </si>
  <si>
    <t xml:space="preserve">   Zariadenia opatrovateľskej služby</t>
  </si>
  <si>
    <t xml:space="preserve">   Malometrážne byty Clementisova</t>
  </si>
  <si>
    <t xml:space="preserve">   Ubytovňa Coburgova 26,28</t>
  </si>
  <si>
    <t xml:space="preserve">   Ubytovňa Kollárova</t>
  </si>
  <si>
    <t xml:space="preserve">   Ubytovňa Coburgova 27</t>
  </si>
  <si>
    <t xml:space="preserve">   Detské jasle Hodžova</t>
  </si>
  <si>
    <t xml:space="preserve">   Malometrážne byty pre mladé rodiny Veterná </t>
  </si>
  <si>
    <t xml:space="preserve">   Detské integračné centrum Čajkovského </t>
  </si>
  <si>
    <t xml:space="preserve">   Zdravotné stredisko Mozartova</t>
  </si>
  <si>
    <t xml:space="preserve">   Mestská poliklinika Starohájska</t>
  </si>
  <si>
    <t xml:space="preserve">   Správa SSS, údržba, doprava</t>
  </si>
  <si>
    <t xml:space="preserve">   ● oprava podlahy</t>
  </si>
  <si>
    <t xml:space="preserve">     (poistenie majetku, vozidiel, poplatky banke)</t>
  </si>
  <si>
    <t xml:space="preserve">  (tvorba rezervy na nevyčerpanú dovolenku)</t>
  </si>
  <si>
    <t>8. 4. Cestovné</t>
  </si>
  <si>
    <t>8. 5. Náklady na reprezentáciu</t>
  </si>
  <si>
    <t>Odpisy DHM</t>
  </si>
  <si>
    <t>Služby za nebytové priestory</t>
  </si>
  <si>
    <t>Služby a nájomné za bytové priestory</t>
  </si>
  <si>
    <t xml:space="preserve">Nájomné za nebytové priestory </t>
  </si>
  <si>
    <t>Výnosy z kapitálových transferov</t>
  </si>
  <si>
    <t xml:space="preserve">Bežný transfer od zriaďovateľa </t>
  </si>
  <si>
    <t>Zákonné  sociálne poistenie</t>
  </si>
  <si>
    <t>Služby za  nebytové priestory</t>
  </si>
  <si>
    <t>Bežný transfer od zriaďovateľa</t>
  </si>
  <si>
    <t>Použitie transferu  od zriaďovateľa</t>
  </si>
  <si>
    <t>Použitie transferu  Trnavského samosprávneho kraja</t>
  </si>
  <si>
    <t>○ Byt - Mestská poliklinika Starohájska</t>
  </si>
  <si>
    <t>Prevádzk.</t>
  </si>
  <si>
    <t>Bežný transfer od zriaďovateľa spolu</t>
  </si>
  <si>
    <t>Transfery  od zriaďovateľa spolu</t>
  </si>
  <si>
    <r>
      <t>●</t>
    </r>
    <r>
      <rPr>
        <b/>
        <i/>
        <sz val="10"/>
        <rFont val="Arial Narrow"/>
        <family val="2"/>
      </rPr>
      <t xml:space="preserve"> Objekt Beethovenova</t>
    </r>
  </si>
  <si>
    <r>
      <t>●</t>
    </r>
    <r>
      <rPr>
        <b/>
        <i/>
        <sz val="10"/>
        <rFont val="Arial Narrow"/>
        <family val="2"/>
      </rPr>
      <t xml:space="preserve"> Ubytovňa  Coburgova 26</t>
    </r>
  </si>
  <si>
    <r>
      <t>●</t>
    </r>
    <r>
      <rPr>
        <b/>
        <i/>
        <sz val="10"/>
        <rFont val="Arial Narrow"/>
        <family val="2"/>
      </rPr>
      <t xml:space="preserve"> Malometrážne byty Clementisova</t>
    </r>
  </si>
  <si>
    <r>
      <t>●</t>
    </r>
    <r>
      <rPr>
        <b/>
        <i/>
        <sz val="10"/>
        <rFont val="Arial Narrow"/>
        <family val="2"/>
      </rPr>
      <t xml:space="preserve"> Ubytovňa Kollárova</t>
    </r>
  </si>
  <si>
    <r>
      <t>●</t>
    </r>
    <r>
      <rPr>
        <b/>
        <i/>
        <sz val="10"/>
        <rFont val="Arial Narrow"/>
        <family val="2"/>
      </rPr>
      <t xml:space="preserve"> Obvodné zdravotné stredisko Mozartova</t>
    </r>
  </si>
  <si>
    <r>
      <t>●</t>
    </r>
    <r>
      <rPr>
        <b/>
        <i/>
        <sz val="10"/>
        <rFont val="Arial Narrow"/>
        <family val="2"/>
      </rPr>
      <t xml:space="preserve"> Mestská poliklinika Starohájska</t>
    </r>
  </si>
  <si>
    <r>
      <t>8. 1.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Spotreba materiálu</t>
    </r>
    <r>
      <rPr>
        <sz val="10"/>
        <rFont val="Arial Narrow"/>
        <family val="2"/>
      </rPr>
      <t xml:space="preserve"> </t>
    </r>
  </si>
  <si>
    <r>
      <t>8. 2. Spotreba energie</t>
    </r>
    <r>
      <rPr>
        <sz val="10"/>
        <rFont val="Arial Narrow"/>
        <family val="2"/>
      </rPr>
      <t xml:space="preserve"> </t>
    </r>
  </si>
  <si>
    <r>
      <t>8. 3.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Opravy a udržiavanie</t>
    </r>
  </si>
  <si>
    <r>
      <t xml:space="preserve">   ● výmena okien </t>
    </r>
    <r>
      <rPr>
        <i/>
        <sz val="10"/>
        <rFont val="Arial Narrow"/>
        <family val="2"/>
      </rPr>
      <t>(plastové)</t>
    </r>
  </si>
  <si>
    <r>
      <t xml:space="preserve">   </t>
    </r>
    <r>
      <rPr>
        <i/>
        <u val="single"/>
        <sz val="10"/>
        <rFont val="Arial Narrow"/>
        <family val="2"/>
      </rPr>
      <t>Objekt Okružná</t>
    </r>
    <r>
      <rPr>
        <u val="single"/>
        <sz val="10"/>
        <rFont val="Arial Narrow"/>
        <family val="2"/>
      </rPr>
      <t xml:space="preserve"> </t>
    </r>
  </si>
  <si>
    <r>
      <t>8. 6. Ostatné služby</t>
    </r>
    <r>
      <rPr>
        <sz val="10"/>
        <rFont val="Arial Narrow"/>
        <family val="2"/>
      </rPr>
      <t xml:space="preserve"> </t>
    </r>
  </si>
  <si>
    <r>
      <t>8. 8.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Ostatné sociálne poistenie </t>
    </r>
  </si>
  <si>
    <r>
      <t>8.9. Zákonné sociálne náklady</t>
    </r>
    <r>
      <rPr>
        <sz val="10"/>
        <rFont val="Arial Narrow"/>
        <family val="2"/>
      </rPr>
      <t xml:space="preserve"> </t>
    </r>
  </si>
  <si>
    <t>Kapit.</t>
  </si>
  <si>
    <t xml:space="preserve">        (vodoinštalatérsky, elektro materiál, potraviny, </t>
  </si>
  <si>
    <t xml:space="preserve">        prostriedky, lieky a zdravotnícky materiál,   </t>
  </si>
  <si>
    <t xml:space="preserve">   ● opravy kancel. strojov a počítačov, ostatné </t>
  </si>
  <si>
    <t xml:space="preserve">Kapitálové náklady  </t>
  </si>
  <si>
    <t xml:space="preserve">   ● mal. a natier. práce spoločných priestorov</t>
  </si>
  <si>
    <t xml:space="preserve"> Malometrážne byty pre mladé rodiny Veterná </t>
  </si>
  <si>
    <t xml:space="preserve">    Malometrážne byty pre mladé rodiny  Veterná </t>
  </si>
  <si>
    <t xml:space="preserve">     Poriadková služba </t>
  </si>
  <si>
    <t xml:space="preserve">Daň z príjmov </t>
  </si>
  <si>
    <t>- stravné jedáleň Clementisova, Mozart.</t>
  </si>
  <si>
    <t>- zúčtovanie ostatných rezerv z prev. čin.</t>
  </si>
  <si>
    <t xml:space="preserve">Tvorba ostatných  rezerv z prev.činnosti </t>
  </si>
  <si>
    <t xml:space="preserve">   Kancelárie - administrat. priestory Vančurova </t>
  </si>
  <si>
    <t xml:space="preserve">v eurách </t>
  </si>
  <si>
    <t>v eurách</t>
  </si>
  <si>
    <t>- nemocenské dávky</t>
  </si>
  <si>
    <t xml:space="preserve">Program 7 - Služby </t>
  </si>
  <si>
    <t xml:space="preserve">Program 8  - Sociálna starostlivosť </t>
  </si>
  <si>
    <t>NÁKLADY SPOLU</t>
  </si>
  <si>
    <t>Program 8 - Sociálna starostlivosť</t>
  </si>
  <si>
    <t xml:space="preserve">Program 8 - Sociálna starostlivosť </t>
  </si>
  <si>
    <t xml:space="preserve">NÁKLADY - Cintorín Kamenná cesta </t>
  </si>
  <si>
    <r>
      <t>1.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Spotreba materiálu</t>
    </r>
    <r>
      <rPr>
        <sz val="10"/>
        <rFont val="Arial Narrow"/>
        <family val="2"/>
      </rPr>
      <t xml:space="preserve"> </t>
    </r>
  </si>
  <si>
    <r>
      <t>2. Spotreba energie</t>
    </r>
    <r>
      <rPr>
        <sz val="10"/>
        <rFont val="Arial Narrow"/>
        <family val="2"/>
      </rPr>
      <t xml:space="preserve"> </t>
    </r>
  </si>
  <si>
    <r>
      <t>3.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Opravy a udržiavanie</t>
    </r>
  </si>
  <si>
    <r>
      <t>4. Ostatné služby</t>
    </r>
    <r>
      <rPr>
        <sz val="10"/>
        <rFont val="Arial Narrow"/>
        <family val="2"/>
      </rPr>
      <t xml:space="preserve"> </t>
    </r>
  </si>
  <si>
    <t xml:space="preserve">2. Jedáleň Clementisova, Mozartova </t>
  </si>
  <si>
    <t>Cintorín Kamenná cesta</t>
  </si>
  <si>
    <t xml:space="preserve">Tržby za vlastné výkony a tovar </t>
  </si>
  <si>
    <t>Odpisy DNHM a DHM</t>
  </si>
  <si>
    <t xml:space="preserve">KAPITÁLOVÉ NÁKLADY </t>
  </si>
  <si>
    <t xml:space="preserve"> </t>
  </si>
  <si>
    <t>Jedáleň</t>
  </si>
  <si>
    <t>Zariadenia</t>
  </si>
  <si>
    <t>Opatrov.</t>
  </si>
  <si>
    <t>Beethov.</t>
  </si>
  <si>
    <t xml:space="preserve">Denné </t>
  </si>
  <si>
    <t>MMB</t>
  </si>
  <si>
    <t>Ubytovňa</t>
  </si>
  <si>
    <t>Detské jasle</t>
  </si>
  <si>
    <t>MB</t>
  </si>
  <si>
    <t>Okružná</t>
  </si>
  <si>
    <t>Detské int.</t>
  </si>
  <si>
    <t>MŠ</t>
  </si>
  <si>
    <t>Cintorín</t>
  </si>
  <si>
    <t>Zdr.stred.</t>
  </si>
  <si>
    <t>Poliklinika</t>
  </si>
  <si>
    <t>SSS</t>
  </si>
  <si>
    <t>Poriadk.</t>
  </si>
  <si>
    <t>Clementis.</t>
  </si>
  <si>
    <t>opatrovat.</t>
  </si>
  <si>
    <t>služba</t>
  </si>
  <si>
    <t>centrá</t>
  </si>
  <si>
    <t>Coburgova</t>
  </si>
  <si>
    <t>Kollárova</t>
  </si>
  <si>
    <t>Hodžova</t>
  </si>
  <si>
    <t>Veterná</t>
  </si>
  <si>
    <t>centrum</t>
  </si>
  <si>
    <t>Spartakov.</t>
  </si>
  <si>
    <t>Kamenná</t>
  </si>
  <si>
    <t>Mozartova</t>
  </si>
  <si>
    <t>Starohájska</t>
  </si>
  <si>
    <t>správa</t>
  </si>
  <si>
    <t xml:space="preserve"> služba</t>
  </si>
  <si>
    <t xml:space="preserve">služby </t>
  </si>
  <si>
    <t xml:space="preserve">Čajkovsk. </t>
  </si>
  <si>
    <t>cesta</t>
  </si>
  <si>
    <t>Ošetrovné a stravné v DJ</t>
  </si>
  <si>
    <t xml:space="preserve">Vývarovňa a stravovňa </t>
  </si>
  <si>
    <t>Opatrovateľská služba</t>
  </si>
  <si>
    <t>Služby a nájomné  za byt. pr.</t>
  </si>
  <si>
    <t>Nájomné za nebyt.priestory</t>
  </si>
  <si>
    <t>Zúčtovanie ost.rezerv z PČ</t>
  </si>
  <si>
    <t>Úroky</t>
  </si>
  <si>
    <t>Výnosy z kapit.transferov</t>
  </si>
  <si>
    <t>Ostatné náklady na prev.činn.</t>
  </si>
  <si>
    <t>Odpisy DNaHM</t>
  </si>
  <si>
    <t>Tvorba ostatných  rezerv</t>
  </si>
  <si>
    <t>Ostatné finančné náklady</t>
  </si>
  <si>
    <t>Daň z príjmov</t>
  </si>
  <si>
    <t>Bežný transfer na Op.službu</t>
  </si>
  <si>
    <t>Bežný transfer od zriaď.</t>
  </si>
  <si>
    <t>Kapitálový transfer od zriaď.</t>
  </si>
  <si>
    <t xml:space="preserve">Hospodársky výsledok </t>
  </si>
  <si>
    <t>Program 7</t>
  </si>
  <si>
    <t>Program 8</t>
  </si>
  <si>
    <t xml:space="preserve">    (elektrina, plyn, teplo, studená voda)</t>
  </si>
  <si>
    <t xml:space="preserve">● bežná oprava a údržba </t>
  </si>
  <si>
    <t>(poistenie majetku)</t>
  </si>
  <si>
    <t xml:space="preserve">    (vodoinštalatérsky, elektro a ostatný materiál) </t>
  </si>
  <si>
    <t>– techn. zhodnot.</t>
  </si>
  <si>
    <t>– spotr. materiálu</t>
  </si>
  <si>
    <t xml:space="preserve">na prevádzkové a kapitálové náklady </t>
  </si>
  <si>
    <t>- spotr. energií</t>
  </si>
  <si>
    <t>(časť z nákladov)</t>
  </si>
  <si>
    <t xml:space="preserve">  (časť z nákladov)</t>
  </si>
  <si>
    <t xml:space="preserve">    Jedáleň Clementisova, Mozartova</t>
  </si>
  <si>
    <t xml:space="preserve">     Jedáleň Clementisova, Mozartova</t>
  </si>
  <si>
    <r>
      <t xml:space="preserve">    Denné centrá </t>
    </r>
    <r>
      <rPr>
        <i/>
        <sz val="10"/>
        <rFont val="Arial Narrow"/>
        <family val="2"/>
      </rPr>
      <t>(Kluby dôchodcov)</t>
    </r>
  </si>
  <si>
    <r>
      <t xml:space="preserve">    Denné centrá </t>
    </r>
    <r>
      <rPr>
        <i/>
        <u val="single"/>
        <sz val="10"/>
        <rFont val="Arial Narrow"/>
        <family val="2"/>
      </rPr>
      <t>(Kluby dôchodcov)</t>
    </r>
  </si>
  <si>
    <r>
      <t xml:space="preserve">     Denné centrá </t>
    </r>
    <r>
      <rPr>
        <i/>
        <sz val="10"/>
        <rFont val="Arial Narrow"/>
        <family val="2"/>
      </rPr>
      <t>(Kluby dôchodcov)</t>
    </r>
  </si>
  <si>
    <t xml:space="preserve">      ○ služby za nebytové priestory</t>
  </si>
  <si>
    <t xml:space="preserve">      ○ nájomné za nebytové priestory</t>
  </si>
  <si>
    <t xml:space="preserve">Program 9 - Školstvo a vzdelávací systém  </t>
  </si>
  <si>
    <t>Materská škola Spartakovská</t>
  </si>
  <si>
    <t xml:space="preserve">      ○ služby za nebytové priestory </t>
  </si>
  <si>
    <t>KOMENTÁR</t>
  </si>
  <si>
    <t xml:space="preserve">NÁKLADY - Materská škola Spartakovská </t>
  </si>
  <si>
    <r>
      <t>5. Ostatné dane a poplatky</t>
    </r>
    <r>
      <rPr>
        <sz val="10"/>
        <rFont val="Arial Narrow"/>
        <family val="2"/>
      </rPr>
      <t xml:space="preserve"> </t>
    </r>
  </si>
  <si>
    <t xml:space="preserve">    (miestne poplatky za komunálny odpad)</t>
  </si>
  <si>
    <t>Program 9</t>
  </si>
  <si>
    <t>Použitie transferu od zriaďovateľa</t>
  </si>
  <si>
    <t xml:space="preserve">na Opatrovateľskú službu </t>
  </si>
  <si>
    <t xml:space="preserve">    (vodoinštalatérsky, elektro materiál, iné) </t>
  </si>
  <si>
    <t xml:space="preserve">    (elektrina, plyn, studená voda)</t>
  </si>
  <si>
    <t xml:space="preserve">- ostatné výnosy z prevádzkovej činnosti </t>
  </si>
  <si>
    <r>
      <t xml:space="preserve">   ● bežná oprava a údržba (</t>
    </r>
    <r>
      <rPr>
        <i/>
        <sz val="10"/>
        <rFont val="Arial Narrow"/>
        <family val="2"/>
      </rPr>
      <t>výťahy, kuch.zariad.)</t>
    </r>
  </si>
  <si>
    <r>
      <t xml:space="preserve">   ● oprava strechy (</t>
    </r>
    <r>
      <rPr>
        <i/>
        <sz val="10"/>
        <rFont val="Arial Narrow"/>
        <family val="2"/>
      </rPr>
      <t xml:space="preserve">havária) </t>
    </r>
  </si>
  <si>
    <r>
      <t xml:space="preserve">   ● oprava strechy </t>
    </r>
    <r>
      <rPr>
        <i/>
        <sz val="10"/>
        <rFont val="Arial Narrow"/>
        <family val="2"/>
      </rPr>
      <t xml:space="preserve">(havária) </t>
    </r>
  </si>
  <si>
    <t xml:space="preserve">   ● bežná oprava a údržba (výťahy, kuch. zariad.)</t>
  </si>
  <si>
    <t xml:space="preserve">   ● oprava strechy </t>
  </si>
  <si>
    <t xml:space="preserve">   ● výmena vodomerov SV, TÚV </t>
  </si>
  <si>
    <r>
      <t xml:space="preserve">    </t>
    </r>
    <r>
      <rPr>
        <i/>
        <sz val="10"/>
        <rFont val="Arial Narrow"/>
        <family val="2"/>
      </rPr>
      <t>(správne, súdne, koncesionárske, miestne)</t>
    </r>
  </si>
  <si>
    <t xml:space="preserve">Ostatné dane a poplatky </t>
  </si>
  <si>
    <t>Tvorba ostatných opr. položiek z PČ</t>
  </si>
  <si>
    <t>- opravy a udržiavanie</t>
  </si>
  <si>
    <t>– spotr. energií</t>
  </si>
  <si>
    <t xml:space="preserve">– ost.dane a poplatky </t>
  </si>
  <si>
    <t>– ostatné finan.náklady</t>
  </si>
  <si>
    <t xml:space="preserve">spolu </t>
  </si>
  <si>
    <t>Ostatné výnosy z PĆ</t>
  </si>
  <si>
    <t>Zúčtovanie ost. opr.položiek</t>
  </si>
  <si>
    <t>Kl. dôch.</t>
  </si>
  <si>
    <t xml:space="preserve">Rozpočet   výnosov a  nákladov na rok 2011 podľa prevádzok </t>
  </si>
  <si>
    <t xml:space="preserve">     vstupenky denné centrá - Kluby dôchodcov)</t>
  </si>
  <si>
    <t xml:space="preserve">     (neuplatnená DPH - potraviny, energie, služby,</t>
  </si>
  <si>
    <r>
      <t>Spracoval:</t>
    </r>
    <r>
      <rPr>
        <sz val="12"/>
        <rFont val="Arial"/>
        <family val="0"/>
      </rPr>
      <t xml:space="preserve"> Jaroslava Slobodová </t>
    </r>
  </si>
  <si>
    <r>
      <t xml:space="preserve">   ● bežná oprava a údržba  </t>
    </r>
  </si>
  <si>
    <t xml:space="preserve">    (telefón, odpad, revízie plynových zariadení a</t>
  </si>
  <si>
    <t xml:space="preserve">    (tvorba SF, príspevok na stravné, OPP,</t>
  </si>
  <si>
    <t xml:space="preserve">     odchodné, odstupné)</t>
  </si>
  <si>
    <t xml:space="preserve">      - vybudovanie podružného  merania el. energie</t>
  </si>
  <si>
    <t>Tvorba ost.oprav. položiek</t>
  </si>
  <si>
    <t xml:space="preserve">Rozpočet </t>
  </si>
  <si>
    <t>- zúčtovanie ost. opr.položiek z prev. čin.</t>
  </si>
  <si>
    <t>- stravné jedáleň Clementisova, Mozartova</t>
  </si>
  <si>
    <t xml:space="preserve">III. Výnosy z transferov </t>
  </si>
  <si>
    <t>I.   Tržby za vlastné výkony a tovar</t>
  </si>
  <si>
    <t xml:space="preserve">II.  Ostatné výnosy </t>
  </si>
  <si>
    <t>I.  Tržby za vlastné výkony a tovar</t>
  </si>
  <si>
    <t xml:space="preserve">        kanc.potreby, čistiace, hygienické a dezinfekčné</t>
  </si>
  <si>
    <t xml:space="preserve">       spotreba PHM, odborná  literatúra, noviny a iné)</t>
  </si>
  <si>
    <t xml:space="preserve">   ● odstraňovanie porevíznych  závad  na elektro </t>
  </si>
  <si>
    <t xml:space="preserve">     telefónnej ústredne, DDD, stočné)</t>
  </si>
  <si>
    <t xml:space="preserve">    Administratívna budova  Beethovenova</t>
  </si>
  <si>
    <t xml:space="preserve">   Administratívna budova  Beethovenova</t>
  </si>
  <si>
    <t xml:space="preserve">     Administratívna budova  Beethovenova</t>
  </si>
  <si>
    <t>8. 7. Mzdové náklady a zákonné  soc. poistenie</t>
  </si>
  <si>
    <t>○ Malometrážne byty Clementisova</t>
  </si>
  <si>
    <t xml:space="preserve">     elektro, pranie bielizne, dažďová voda, prenájom</t>
  </si>
  <si>
    <t>DDD,stočné)</t>
  </si>
  <si>
    <t xml:space="preserve">(prečistenie kanalizácie, revízie výťahov, </t>
  </si>
  <si>
    <t>Rozpočet 2011</t>
  </si>
  <si>
    <t>schválený</t>
  </si>
  <si>
    <t xml:space="preserve">upravený </t>
  </si>
  <si>
    <t xml:space="preserve">   ● opravy hyg.zariadení, maliarske práce </t>
  </si>
  <si>
    <t>2.  Správa SSS</t>
  </si>
  <si>
    <t xml:space="preserve">Rozpočet 2011 </t>
  </si>
  <si>
    <t>upravený</t>
  </si>
  <si>
    <t xml:space="preserve">    občianskemu združeniu "Úsmev ako dar".</t>
  </si>
  <si>
    <t xml:space="preserve">    MUDr. Šruteková, Kaderníctvo a holičstvo Lucia, T-Mobile Slovensko a.s., AVIS s.r.o.</t>
  </si>
  <si>
    <t>8.10.Ostatné dane a poplatky</t>
  </si>
  <si>
    <t xml:space="preserve">8.11.Ostatné náklady na prevádzkovú činnosť  </t>
  </si>
  <si>
    <t>8.12.Odpisy DNHM a DHM</t>
  </si>
  <si>
    <t>8.13. Tvorba ostatných  rezerv z prev. činnosti</t>
  </si>
  <si>
    <t xml:space="preserve">upravený  </t>
  </si>
  <si>
    <t xml:space="preserve">      Za účelom poskytovania pohrebných služieb sú priestory uvedeného zariadenia prenajaté 4 nájomcom. </t>
  </si>
  <si>
    <t>2.aktualizácia</t>
  </si>
  <si>
    <t>Plnenie</t>
  </si>
  <si>
    <t>k 30.6.2011</t>
  </si>
  <si>
    <t xml:space="preserve">Vyhodnotenie plnenia rozpočtu výnosov a  nákladov k 30.6.2011 podľa prevádzok </t>
  </si>
  <si>
    <t>Výnosy z odpís.pohľadávok</t>
  </si>
  <si>
    <t>Požiarna</t>
  </si>
  <si>
    <t>zbrojnica</t>
  </si>
  <si>
    <t>Modranka</t>
  </si>
  <si>
    <t xml:space="preserve">Strediska sociálnej starostlivosti k 30.6. 2011 </t>
  </si>
  <si>
    <t>2. aktualizácia</t>
  </si>
  <si>
    <t>Plnenie rozpočtu výnosov</t>
  </si>
  <si>
    <t xml:space="preserve">Strediska sociálnej starostlivosti k 30.6.2011 </t>
  </si>
  <si>
    <t xml:space="preserve">Plnenie rozpočtu  výnosov  </t>
  </si>
  <si>
    <t xml:space="preserve">Plnenie </t>
  </si>
  <si>
    <t xml:space="preserve">  Plnenie rozpočtu  nákladov a výnosov </t>
  </si>
  <si>
    <t>Plnenie rozpočtu nákladov a výnosov k 30.6.2011</t>
  </si>
  <si>
    <t>Zúčtovanie ostatných  rezerv z PČ</t>
  </si>
  <si>
    <t>Tvorba ostatných  rezerv z PČ</t>
  </si>
  <si>
    <t>Tržby za nájomné a služby byt. pr.</t>
  </si>
  <si>
    <t xml:space="preserve">      ○ predpis náhrady škody od poisťovne</t>
  </si>
  <si>
    <t xml:space="preserve">      ○ výnosy z kapitálových  transferov </t>
  </si>
  <si>
    <t xml:space="preserve">         vo výške odpisov</t>
  </si>
  <si>
    <t>Rozpočet  2011</t>
  </si>
  <si>
    <t>Ostatné náklady na prev. činnosť</t>
  </si>
  <si>
    <t xml:space="preserve">    (neuplatnená DPH - energie, služby)</t>
  </si>
  <si>
    <r>
      <t>6. Ostatné náklady na prevádzkovú činnosť</t>
    </r>
    <r>
      <rPr>
        <sz val="10"/>
        <rFont val="Arial Narrow"/>
        <family val="2"/>
      </rPr>
      <t xml:space="preserve"> </t>
    </r>
  </si>
  <si>
    <t>7..Odpisy DNHM a DHM</t>
  </si>
  <si>
    <t xml:space="preserve">8. Ostatné finančné náklady  </t>
  </si>
  <si>
    <t xml:space="preserve">     Priestory objektu sú prenajaté   2 nájomcom - Kozmetickému salónu Monika a Pedikúre Nováková, Fulierová.</t>
  </si>
  <si>
    <t xml:space="preserve">    ● oprava poškodeného oplotenia po dopravnej nehode  </t>
  </si>
  <si>
    <r>
      <t>5. Ostatné náklady na prevádzkovú činnosť</t>
    </r>
    <r>
      <rPr>
        <sz val="10"/>
        <rFont val="Arial Narrow"/>
        <family val="2"/>
      </rPr>
      <t xml:space="preserve"> </t>
    </r>
  </si>
  <si>
    <t>6..Odpisy DNHM a DHM</t>
  </si>
  <si>
    <t xml:space="preserve">7. Ostatné finančné náklady  </t>
  </si>
  <si>
    <t xml:space="preserve">    nevymožiteľná.</t>
  </si>
  <si>
    <t xml:space="preserve">   ● oprava strechy (havária)</t>
  </si>
  <si>
    <r>
      <t xml:space="preserve">   ● bežná oprava a údržba </t>
    </r>
    <r>
      <rPr>
        <i/>
        <sz val="10"/>
        <rFont val="Arial Narrow"/>
        <family val="2"/>
      </rPr>
      <t>(oprava kosačky)</t>
    </r>
  </si>
  <si>
    <r>
      <t xml:space="preserve">   ● bežná oprava a údržba </t>
    </r>
    <r>
      <rPr>
        <i/>
        <sz val="10"/>
        <rFont val="Arial Narrow"/>
        <family val="2"/>
      </rPr>
      <t>(vchodové dvere)</t>
    </r>
  </si>
  <si>
    <r>
      <t xml:space="preserve">   ● bežná oprava a údržba </t>
    </r>
    <r>
      <rPr>
        <i/>
        <sz val="10"/>
        <rFont val="Arial Narrow"/>
        <family val="2"/>
      </rPr>
      <t>(výťahy)</t>
    </r>
  </si>
  <si>
    <t xml:space="preserve"> Požiarna zbrojnica Modranka</t>
  </si>
  <si>
    <r>
      <t xml:space="preserve">   ● oprava bleskozvodov</t>
    </r>
    <r>
      <rPr>
        <i/>
        <sz val="10"/>
        <rFont val="Arial Narrow"/>
        <family val="2"/>
      </rPr>
      <t xml:space="preserve"> </t>
    </r>
  </si>
  <si>
    <r>
      <t xml:space="preserve">       ● bežná oprava a údržba (</t>
    </r>
    <r>
      <rPr>
        <i/>
        <sz val="10"/>
        <rFont val="Arial Narrow"/>
        <family val="2"/>
      </rPr>
      <t xml:space="preserve">výťahy,antény,výmena </t>
    </r>
  </si>
  <si>
    <r>
      <t xml:space="preserve">           </t>
    </r>
    <r>
      <rPr>
        <i/>
        <sz val="10"/>
        <rFont val="Arial Narrow"/>
        <family val="2"/>
      </rPr>
      <t>ističa, zasklievanie)</t>
    </r>
  </si>
  <si>
    <r>
      <t xml:space="preserve">       ● bežná oprava a údržba </t>
    </r>
    <r>
      <rPr>
        <i/>
        <sz val="10"/>
        <rFont val="Arial Narrow"/>
        <family val="2"/>
      </rPr>
      <t>(tlak. nádoby, zaskliev.)</t>
    </r>
  </si>
  <si>
    <r>
      <t xml:space="preserve">     ● bežná oprava a údržba (</t>
    </r>
    <r>
      <rPr>
        <i/>
        <sz val="10"/>
        <rFont val="Arial Narrow"/>
        <family val="2"/>
      </rPr>
      <t xml:space="preserve">výťahy, el.rozvody, hasiace </t>
    </r>
  </si>
  <si>
    <t xml:space="preserve">- výnosy z odpísaných pohľadávok </t>
  </si>
  <si>
    <t>- výnosy z odpísaných pohľadávok</t>
  </si>
  <si>
    <t>Bežný transfer zo ŠR na ZOS</t>
  </si>
  <si>
    <t>str.1</t>
  </si>
  <si>
    <t>Prevádzka</t>
  </si>
  <si>
    <t>Druh pohľadávky</t>
  </si>
  <si>
    <t>Stav</t>
  </si>
  <si>
    <t xml:space="preserve">Do lehoty </t>
  </si>
  <si>
    <t>Po lehote</t>
  </si>
  <si>
    <t>splatnosti</t>
  </si>
  <si>
    <t>ZOS</t>
  </si>
  <si>
    <t xml:space="preserve">Stravné 12/10 </t>
  </si>
  <si>
    <t>Opatr.služba</t>
  </si>
  <si>
    <t>Coburgova 26,28</t>
  </si>
  <si>
    <t>Nájomné-vyúčt. r.05</t>
  </si>
  <si>
    <t>Nájomné-vyúčt. r.06</t>
  </si>
  <si>
    <t>Nájomné-vyúčt. r.07</t>
  </si>
  <si>
    <t>Nájomné-vyúčt. r.08</t>
  </si>
  <si>
    <t>Nájomné-vyúčt. r.09</t>
  </si>
  <si>
    <t>Nájomné-vyúčt.r.01</t>
  </si>
  <si>
    <t>Nájomné-vyúčt.r.02</t>
  </si>
  <si>
    <t>Nájomné-vyúčt.r.03</t>
  </si>
  <si>
    <t>Nájomné-vyúčt.r.04</t>
  </si>
  <si>
    <t>Nájomné-vyúčt.r.05</t>
  </si>
  <si>
    <t>Nájomné-vyúčt.r.06</t>
  </si>
  <si>
    <t>Nájomné-vyúčt.r.07</t>
  </si>
  <si>
    <t>Nájomné-vyúčt.r.08</t>
  </si>
  <si>
    <t>Nájomné-vyúčt.r.09</t>
  </si>
  <si>
    <t>Coburgova 27</t>
  </si>
  <si>
    <t>Nájomné 12/2010</t>
  </si>
  <si>
    <t>S p o l u:</t>
  </si>
  <si>
    <t>str.2</t>
  </si>
  <si>
    <t>Zál.na predpl.novín,PHL,poistné,NO DPH</t>
  </si>
  <si>
    <t>Jedáleň Clem.,Moz.</t>
  </si>
  <si>
    <t>S p o l u str.1+2:</t>
  </si>
  <si>
    <t>ZS Mozartova</t>
  </si>
  <si>
    <t>MŠ Spartakovská</t>
  </si>
  <si>
    <t>fa za energie SIBAMAC</t>
  </si>
  <si>
    <t>PREVÁDZKY:</t>
  </si>
  <si>
    <t>PRENAJATÉ PRIESTORY:</t>
  </si>
  <si>
    <t>POHĽADÁVKY SPOLU:</t>
  </si>
  <si>
    <t xml:space="preserve"> k 1.1.2011</t>
  </si>
  <si>
    <t xml:space="preserve"> k 30.6.2011</t>
  </si>
  <si>
    <t>Prehľad pohľadávok za prevádzky k 30.6.2011</t>
  </si>
  <si>
    <t>Prehľad pohľadávok za prenajaté priestory k 30.6.2011</t>
  </si>
  <si>
    <t>Ostatné náklady na prev.činnosť</t>
  </si>
  <si>
    <t>Nájomné-vyúčt. r.10</t>
  </si>
  <si>
    <t>Nájomné-vyúčt.r.10</t>
  </si>
  <si>
    <t>Nájomné r. 2011</t>
  </si>
  <si>
    <t>Nájomné r.2011</t>
  </si>
  <si>
    <t>MMB Clementisova</t>
  </si>
  <si>
    <t>Jedáleň Mozartova</t>
  </si>
  <si>
    <t>Beethovenova</t>
  </si>
  <si>
    <t>Opatrovné 6/11</t>
  </si>
  <si>
    <t>Stravné 7/2011</t>
  </si>
  <si>
    <t>nájom - vyúčt.2010, nájom 2011</t>
  </si>
  <si>
    <t>nájom - vyúčt. 2010 prepl.</t>
  </si>
  <si>
    <t>prenájom miestnosti vlastníkom bytov</t>
  </si>
  <si>
    <t>nájom - vyúčt. 2010 nedopl.</t>
  </si>
  <si>
    <t>Nájom - vyúčt. 2010, nájom 2011</t>
  </si>
  <si>
    <t>Nájom r. 2011</t>
  </si>
  <si>
    <t>Ostatné výnosy z prev. činnosti</t>
  </si>
  <si>
    <t>- ost. náklady na PČ</t>
  </si>
  <si>
    <t>- opravy a udržovanie</t>
  </si>
  <si>
    <t>– ostatné fin.náklady</t>
  </si>
  <si>
    <t xml:space="preserve">   Na základe vykazovanej skutočnosti boli navýšené tržby na ošetrovné a stravné v detských jasliach s kapacitou 55 miest.</t>
  </si>
  <si>
    <t xml:space="preserve">    energie a služby je 19 168 eur. Výška úhrad za energie a služby u ostatných nájomcoch je 1 180 eur.</t>
  </si>
  <si>
    <t xml:space="preserve"> predchádzajúce obdobia.</t>
  </si>
  <si>
    <t>Tvorba  ostatných oprav. položiek z PČ</t>
  </si>
  <si>
    <t xml:space="preserve">   V aktualizácii rozpočtu sú plánované nižšie tržby na ubytovniach, kde dochádza v zmysle zo Zásadami nakladania s mestskými </t>
  </si>
  <si>
    <t xml:space="preserve">   Výdaj obedov  sa realizuje denne na 7 prevádzkach - Mozartova, Vl. Clementisa, Kollárova, Novosadská, Limbova, Ľudová,</t>
  </si>
  <si>
    <t xml:space="preserve">    Prenajaté priestory v uvedenom objekte majú Špeciálna základná škola a Stacionár Náš Dom.</t>
  </si>
  <si>
    <t xml:space="preserve">  Položka zahŕňa výšku úhrady pohľadávky za nájomné v ubytovni Kollárova, ktorá  bola v roku 2010 odpísaná ako </t>
  </si>
  <si>
    <r>
      <t xml:space="preserve">○ Jedáleň Mozartova </t>
    </r>
    <r>
      <rPr>
        <i/>
        <sz val="10"/>
        <rFont val="Arial Narrow"/>
        <family val="2"/>
      </rPr>
      <t>(prenájom vlastníkom bytov)</t>
    </r>
  </si>
  <si>
    <t xml:space="preserve">    U 19  poskytovateľov lekárskej starostlivosti na Mozartovej  je  výška úhrad za nájomné    14 088  eur a u  ostatných  nájomcov  </t>
  </si>
  <si>
    <t xml:space="preserve">    v počte 1 je výška nájomného  1 389  eur.</t>
  </si>
  <si>
    <t>○ Mestská poliklinika Starohájska</t>
  </si>
  <si>
    <t>○ Zdravotné stredisko Mozartova</t>
  </si>
  <si>
    <t xml:space="preserve">    poškodenie majetku vodou z vodovodných zariadení vo výške 255 eur na poliklinike  Starohájska.</t>
  </si>
  <si>
    <t>○ zúčtovanie ostatných  rezerv z prev. činnosti</t>
  </si>
  <si>
    <t xml:space="preserve">   (použitie rezervy na nevyčerpanú dovolenku )</t>
  </si>
  <si>
    <t>○ zúčtovanie ostatných  opravných  položiek  z PČ</t>
  </si>
  <si>
    <r>
      <t xml:space="preserve">○ výnosy z kapit. transferov </t>
    </r>
    <r>
      <rPr>
        <i/>
        <sz val="10"/>
        <rFont val="Arial Narrow"/>
        <family val="2"/>
      </rPr>
      <t>(vo výške odpisov)</t>
    </r>
  </si>
  <si>
    <t xml:space="preserve">   Na Starohájskej je 137 poskytovateľov lekárskej starostlivosti a ich výška úhrad za nájomné je  124 285  eur.  U ostatných </t>
  </si>
  <si>
    <t xml:space="preserve">    nájomcoch, ktorých je  27, výška  úhrad za nájomné je 16 995 eur.</t>
  </si>
  <si>
    <t xml:space="preserve">   ubytovňami k uvoľňovaniu ubytovacích zariadení nájomníkmi, ktorí majú ukončené nájomné zmluvy. Predpokladaný  výpadok </t>
  </si>
  <si>
    <t xml:space="preserve"> Priestory v objekte sú prenajaté 7 nájomcom - KONE s.r.o., PIVO-LIMO Rašlíková, Pedikúra Mrázová, </t>
  </si>
  <si>
    <t xml:space="preserve">   V uvedenej položke sú zúčtované predpisy náhrady škody od poisťovne za motorové vozidlo TT 873BL vo výške 38 eur, za</t>
  </si>
  <si>
    <t xml:space="preserve">   Dedinská.   Za sledované obdobie bolo z jedální vydaných celkom 97 956 obedov. V porovnaní s rovnakým obdobím </t>
  </si>
  <si>
    <t xml:space="preserve">    minulého roka je to o 1 596 obedov viac.</t>
  </si>
  <si>
    <t xml:space="preserve">  V uvedenom objekte sú priestory prenajaté Komunitnému centru, Krajskému riaditeľstvu PZ, Mestskej polícii a </t>
  </si>
  <si>
    <t xml:space="preserve">    k 30.4.2011 sú predpokladané tržby v aktualizácii rozpočtu nižšie.</t>
  </si>
  <si>
    <t xml:space="preserve">   Z celkového počtu nájomcov  164 v uvedenom zariadení je 137 poskytovateľov lekárskej starostlivosti  a 27  ostatných </t>
  </si>
  <si>
    <t xml:space="preserve">    nájomcov  Výška úhrad u poskytovateľov lekárskej starostlivosti za energie a služby je 180 390  eur. Výška  úhrad za energie  </t>
  </si>
  <si>
    <t xml:space="preserve">    a služby u ostatných nájomcoch je 24 524 eur.</t>
  </si>
  <si>
    <r>
      <t xml:space="preserve">  </t>
    </r>
    <r>
      <rPr>
        <sz val="10"/>
        <rFont val="Arial Narrow"/>
        <family val="2"/>
      </rPr>
      <t xml:space="preserve">V uvedenej položke je zúčtované zníženie opravných položiek k pohľadávkam z dôvodu úhrad nájomného dlžníkmi za </t>
    </r>
  </si>
  <si>
    <t xml:space="preserve">   finančných prostriedkov týkajúci sa ubytovní je vo výške 73 023 eur.  </t>
  </si>
  <si>
    <t xml:space="preserve">  Stredisko sociálnej starostlivosti poskytuje pobytovú opatrovateľskú službu v dvoch zariadeniach,  na  Hospodárskej   </t>
  </si>
  <si>
    <t xml:space="preserve">   Zariadeniu opatrovateľskej služby na Hospodárskej  v roku 2011 nebude poskytnutý finančný príspevok na sociálne služby </t>
  </si>
  <si>
    <t xml:space="preserve">   z TTSK,  nakoľko  umiestňovanie občanov do uvedených zariadení a s tým súvisiace financovanie je v zmysle zákona </t>
  </si>
  <si>
    <t xml:space="preserve">   č. 448/2008 Z.z. o sociálnych službách v kompetencie obce, v ktorej má občan trvalý pobyt. Na základe uznesenia vlády</t>
  </si>
  <si>
    <t xml:space="preserve">  Pôvodne boli priestory v uvedenom objekte  prenajaté 12 nájomcom. Z dôvodu ukončenia dvoch nájomných zmlúv </t>
  </si>
  <si>
    <t xml:space="preserve">    Priestory zdravotného strediska sú prenajaté 20 nájomcom. Poskytovateľov lekárskej starostlivosti je 19 a ich výška úhrad za </t>
  </si>
  <si>
    <t xml:space="preserve">    ubytovne a Malometrážne byty na Clementisovej.</t>
  </si>
  <si>
    <t xml:space="preserve">       V uvedenej položke je navrhované zníženie rozpočtu na základe vykazovanej skutočnosti za sledované obdobie, ako aj  </t>
  </si>
  <si>
    <t xml:space="preserve">       Časť finančných prostriedkov na opravu bleskozvodov bola presunutá Rozhodnutím o prijatí rozpočtových opatrení č. 1 z DIC</t>
  </si>
  <si>
    <t xml:space="preserve">        opravy a údržby.</t>
  </si>
  <si>
    <t xml:space="preserve">       Čajkovského z opravy strechy vo výške 5 970 eur a časť finančných prostriedkov vo výške 970 eur  bola presunutá z bežnej</t>
  </si>
  <si>
    <t xml:space="preserve">       účinkami atmosférického napätia, preto  SSS z dôvodu bezpečnosti prevádzky Zdravotného strediska na Mozartovej presunulo     </t>
  </si>
  <si>
    <t xml:space="preserve">       Revíziou elektrických zariadení a bleskozvodov bolo zistené, že bleskozvodné zariadenie nie je schopné chrániť objekt pred</t>
  </si>
  <si>
    <t xml:space="preserve">      rozhodnutím o prijatí rozpočtových opatrení č. 1 finančné prostriedky z opravy strechy na DIC Čajkovského na opravu </t>
  </si>
  <si>
    <t xml:space="preserve">       bleskozvodov vo výške 5 970  eur. </t>
  </si>
  <si>
    <t xml:space="preserve">        predpokladaného čerpania prostriedkov  do konca roka vo výške 7 560 eur.</t>
  </si>
  <si>
    <t xml:space="preserve">        ktoré malo za následok navýšenie zálohových platieb za energie v roku 2011.</t>
  </si>
  <si>
    <t xml:space="preserve">         v aktualizácii o 950 eur.</t>
  </si>
  <si>
    <t xml:space="preserve">        o sumu 1 740 eur.</t>
  </si>
  <si>
    <t xml:space="preserve">       Vzhľadom k nízkemu čerpaniu rozpočtu v sledovanom období je navrhované zníženie finančných prostriedkov v aktualizácii</t>
  </si>
  <si>
    <t xml:space="preserve">        Rozpočet v uvedenej položke je navrhované znížiť o 10 038 eur na základe doterajšieho vývoja a predpokladaného budúceho</t>
  </si>
  <si>
    <t>8.14. Tvorba ostatných  oprav. položiek z PČ</t>
  </si>
  <si>
    <t xml:space="preserve">8.15. Ostatné finančné náklady  </t>
  </si>
  <si>
    <t>8.16. Daň z príjmov</t>
  </si>
  <si>
    <t xml:space="preserve">        448/2008 o sociálnych službách v znení neskorších predpisov. Finančné prostriedky na uvedené preškolenie týkajúce sa </t>
  </si>
  <si>
    <t xml:space="preserve">         ovplyvnená skutočnosťou za sledované obdobie.</t>
  </si>
  <si>
    <t xml:space="preserve">         V rámci aktualizácie navrhujeme zníženie odpisov majetku o sumu 2 706 eur na základe  vykazovanej skutočnosti. </t>
  </si>
  <si>
    <t xml:space="preserve">       Navrhované navýšenie rozpočtu vo výške 5 440 eur v spotrebe energií je z dôvodu vyúčtovania nedoplatkov za rok 2010, </t>
  </si>
  <si>
    <t xml:space="preserve">        V aktualizácii rozpočtu je navrhované navýšenie v uvedenej položke z dôvodu preškolenia opatrovateliek v zmysle zákona    </t>
  </si>
  <si>
    <t xml:space="preserve">        čerpania do konca roka.</t>
  </si>
  <si>
    <t xml:space="preserve">        Na základe zvýšených nákladov na poplatky za vymáhanie pohľadávok na nájomnom navrhujeme navýšenie prostriedkov  </t>
  </si>
  <si>
    <t xml:space="preserve">        V uvedenej položke je navrhované navýšenie aktualizácie rozpočtu o 6 493 eur na základe porovnania tvorby rezervy na           </t>
  </si>
  <si>
    <r>
      <t xml:space="preserve">       </t>
    </r>
    <r>
      <rPr>
        <sz val="10"/>
        <rFont val="Arial Narrow"/>
        <family val="2"/>
      </rPr>
      <t>dovolenku s predchádzajúcim obdobím. Vyššia tvorba rezervy na dovolenku v roku 2010 má následne vplyv aj na vyššie</t>
    </r>
  </si>
  <si>
    <t xml:space="preserve">        V aktualizácii rozpočtu SSS navrhuje navýšenie o predpokladanú sumu tvorby opravných položiek k rizikovým pohľadávkam </t>
  </si>
  <si>
    <t xml:space="preserve">        za odsťahovaných a zomrelých nájomníkov na základe vykazovaných pohľadávok z vyúčtovania nedoplatkov nájomného za</t>
  </si>
  <si>
    <t xml:space="preserve">       Úprava výšky dane z úrokov, ktorá sa v uvedenej položke zúčtováva,  je na základe predpokladanej výšky, ktorá je </t>
  </si>
  <si>
    <t xml:space="preserve">         presunulo z ostatných prevádzok, kde je predpoklad nižšieho čerpania. Celkové navýšenie v uvedenej položke je 4 063 eur.</t>
  </si>
  <si>
    <t xml:space="preserve">         za energie roku 2010, navrhujeme  navýšenie finančných prostriedkov v uvedenej položke o  1 100 eur.</t>
  </si>
  <si>
    <t xml:space="preserve">         Na základe vykazovanej skutočnosti za sledované obdobie, kde je  zahrnutá aj neuplatnená DPH z  vyúčtovania nedoplatkov  </t>
  </si>
  <si>
    <t xml:space="preserve">navýšenie je z dôvodu vyúčtovania nedoplatkov za rok 2010, ktoré malo za následok  </t>
  </si>
  <si>
    <t>V programe 7 - Služby je navýšený transfer od zriaďovateľa o sumu 4 619 eur. Uvedené</t>
  </si>
  <si>
    <t xml:space="preserve">V 2. aktualizácii rozpočtu na rok 2011 boli uskutočnené len presuny finančných </t>
  </si>
  <si>
    <t xml:space="preserve">prostriedkov medzi jednotlivými položkami v rámci vykazovanej skutočnosti a </t>
  </si>
  <si>
    <t>predpokladaného vývoja do konca roka. Stredisko sociálnej starostlivosti nepožaduje</t>
  </si>
  <si>
    <t xml:space="preserve">1. Výnosy z odpísaných pohľadávok  </t>
  </si>
  <si>
    <t>2. Nájomné za nebytové priestory</t>
  </si>
  <si>
    <t xml:space="preserve">3. Ostatné výnosy z prevádzkovej činnosti </t>
  </si>
  <si>
    <t xml:space="preserve">II. Ostatné výnosy </t>
  </si>
  <si>
    <t xml:space="preserve">III.  Zúčtovanie rezerv a opravných položiek </t>
  </si>
  <si>
    <t xml:space="preserve">IV.  Finančné výnosy </t>
  </si>
  <si>
    <t xml:space="preserve">V.. Výnosy z transferov </t>
  </si>
  <si>
    <t xml:space="preserve">    škody od poisťovne.</t>
  </si>
  <si>
    <r>
      <t xml:space="preserve">    Navýšenie v spotrebe energií je z dôvodu vyúčtovania nedoplatkov za rok 2010 </t>
    </r>
    <r>
      <rPr>
        <i/>
        <sz val="10"/>
        <rFont val="Arial Narrow"/>
        <family val="2"/>
      </rPr>
      <t xml:space="preserve">(plyn, vodné, stočné) </t>
    </r>
    <r>
      <rPr>
        <sz val="10"/>
        <rFont val="Arial Narrow"/>
        <family val="2"/>
      </rPr>
      <t>za rok 2010, ktoré</t>
    </r>
  </si>
  <si>
    <t xml:space="preserve">    malo vplyv na zvýšenie zálohových platieb za energie v roku 2011.</t>
  </si>
  <si>
    <t xml:space="preserve">   Poškodené oplotenie bolo riešené poistnou udalosťou, ktorá je  vo výnosovej časti vykazovaná v predpise náhrady </t>
  </si>
  <si>
    <t xml:space="preserve">    (prečistenie kanalizácie,stočné, dažďová voda,iné )</t>
  </si>
  <si>
    <t xml:space="preserve">Uvedené navýšenie je z dôvodu výpadku tržieb za nájomné v ubytovniach, kde dochádza  </t>
  </si>
  <si>
    <t>Pretože  dochádza k uvoľňovaniu ubytovacích zariadení nájomníkmi, ktorí majú ukončené</t>
  </si>
  <si>
    <t xml:space="preserve">v čiastke 73 523 eur v programe 8 - Sociálna starostlivosť. </t>
  </si>
  <si>
    <t xml:space="preserve">nájomné zmluvy, je predpokladaný výpadok finančných prostriedkov len za ubytovne </t>
  </si>
  <si>
    <t>Nakoľko sa v ostatných položkách predpokladajú na základe vykazovanej skutočnosti vyššie</t>
  </si>
  <si>
    <t>tržby, celkový výpadok vo výnosoch je v čiastke 47 261 eur.</t>
  </si>
  <si>
    <t xml:space="preserve">Celkový predpokladaný výpadok finančných prostriedkov za všetky programy vo výnosoch je  </t>
  </si>
  <si>
    <t>v čiastke 45 659 eur.  Len za ubytovne výpadok predstavuje čiastku 73 523 eur. Tým, že sa</t>
  </si>
  <si>
    <t xml:space="preserve">v ostatných výnosových položkách predpokladajú vyššie tržby je celkový výpadok  nižší. </t>
  </si>
  <si>
    <t xml:space="preserve">  Plnenie rozpočtu  výnosov - sumár</t>
  </si>
  <si>
    <t xml:space="preserve">  Plnenie rozpočtu  nákladov a výnosov - sumár </t>
  </si>
  <si>
    <r>
      <t xml:space="preserve">      </t>
    </r>
    <r>
      <rPr>
        <sz val="10"/>
        <rFont val="Arial Narrow"/>
        <family val="2"/>
      </rPr>
      <t xml:space="preserve"> Nakoľko je predpoklad nižšieho čerpania prostriedkov v uvedenej položke, navrhujeme zníženie rozpočtu o 100 eur.</t>
    </r>
  </si>
  <si>
    <t xml:space="preserve">V prevádzkových nákladoch došlo k navýšeniu o 11 955 eur hlavne z dôvodu zvýšenia cien </t>
  </si>
  <si>
    <t xml:space="preserve">V ostatných položkách boli uskutočnené presuny na základe predpokladaného čerpania </t>
  </si>
  <si>
    <t>finančných prostriedkov do konca roka.</t>
  </si>
  <si>
    <t xml:space="preserve">energií v roku 2011 na základe vyúčtovania nedoplatkov za rok 2010, čo ovplyvnilo aj  </t>
  </si>
  <si>
    <t xml:space="preserve">zvýšenie ostatných nákladov na prevádzkovú činnosť týkajúcich sa  neuplatnenej DPH </t>
  </si>
  <si>
    <t xml:space="preserve">z energií, kde boli odhadované nižšie náklady. </t>
  </si>
  <si>
    <t>Celková výška poskytnutého transferu</t>
  </si>
  <si>
    <t>z toho: bežný transfer na prevádzky</t>
  </si>
  <si>
    <t>Použitie poskytnutého transferu</t>
  </si>
  <si>
    <t>Zostatok poskytnutého transferu k 30.6.2011</t>
  </si>
  <si>
    <t xml:space="preserve">z toho: bežný transfer na prevádzky </t>
  </si>
  <si>
    <t xml:space="preserve">z toho: bežný transfer </t>
  </si>
  <si>
    <t>Celková výška poskytnutého transferu -  Cintorín Kamenná cesta</t>
  </si>
  <si>
    <t>Celková výška poskytnutého transferu -  Materská škola Spartakovská</t>
  </si>
  <si>
    <t>Celková výška poskytnutého transferu -  Opatrovateľská služba</t>
  </si>
  <si>
    <t>Dotácia z MF SR na ZOS</t>
  </si>
  <si>
    <t>Vančur.</t>
  </si>
  <si>
    <t>2. aktualiz.</t>
  </si>
  <si>
    <t>2.aktualiz.</t>
  </si>
  <si>
    <t>k uvoľňovaniu ubytovacích zariadení nájomníkmi, ktorí majú ukončené nájomné zmluvy.</t>
  </si>
  <si>
    <t>navýšenie bežného transferu za program 9 - Školstvo a vzdelávací systém.</t>
  </si>
  <si>
    <t xml:space="preserve">    s kapacitou 32 miest   a  na Coburgovej 24 s kapacitou 24 miest.</t>
  </si>
  <si>
    <t>– opravy a udržiavanie</t>
  </si>
  <si>
    <t xml:space="preserve">položkách boli uskutočnené presuny na základe predpokladaného čerpania finančných </t>
  </si>
  <si>
    <t>prostriedkov do konca roka.</t>
  </si>
  <si>
    <t xml:space="preserve">V prevádzkových nákladoch došlo k navýšeniu o 5 734 eur predovšetkým z dôvodu zvýšených  </t>
  </si>
  <si>
    <t xml:space="preserve">cien za energie v roku 2011 na základe vyúčtovania nedoplatkov za rok 2010. V ostatných </t>
  </si>
  <si>
    <t xml:space="preserve">Uvedené navýšenie je z dôvodu výpadku tržieb za nájomné v ubytovniach, kde  dochádza </t>
  </si>
  <si>
    <t xml:space="preserve">V programe 8 - Sociálna starostlivosť je navýšený celkový bežný transfer od zriaďovateľa  </t>
  </si>
  <si>
    <t xml:space="preserve">o sumu 50 877 eur.  Z toho na opatrovateľskú službu požadujeme nižší transfer o 4 196 eur  </t>
  </si>
  <si>
    <t xml:space="preserve">a na ostatné prevádzky je navýšený bežný transfer o 55 073 eur. </t>
  </si>
  <si>
    <t xml:space="preserve">Stredisko sociálnej starostlivosti navyšuje bežný transfer od zriaďovateľa za všetky programy  </t>
  </si>
  <si>
    <t>o sumu 55 496 eur. Z toho na opatrovateľskú službu požadujeme nižší transfer o 4 196 eur a</t>
  </si>
  <si>
    <t xml:space="preserve">na ostatné prevádzky je navýšený bežný transfer o 59 692 eur. </t>
  </si>
  <si>
    <t xml:space="preserve">zvýšenie zálohových platieb za energie v roku 2011, ako aj zvýšenie ostatných nákladov </t>
  </si>
  <si>
    <t xml:space="preserve">na prevádzkovú činnosť týkajúcich sa neuplatnenej DPH z energií. Pôvodne mali byť </t>
  </si>
  <si>
    <t>rezerva na uvedené krytie ostatných nákladov. Vyúčtovaním značných nedoplatkov za</t>
  </si>
  <si>
    <t>vodné, stočné a spotrebu plynu je navrhované navýšenie transferu.</t>
  </si>
  <si>
    <t>v aktualizácii presunuté finančné prostriedky zo spotreby energií, kde sa predpokladala</t>
  </si>
  <si>
    <t xml:space="preserve">     oplotenie objektu po dopravnej nehode, čo sa premietlo aj do zvýšenia nákladov v položke "Opravy a udržiavanie".</t>
  </si>
  <si>
    <t xml:space="preserve">    Navýšenie v položke ostatných výnosoch je z dôvodu predpisu náhrady škody od poisťovne za poškodené</t>
  </si>
  <si>
    <t>Dotácia z MFSR na ZOS</t>
  </si>
  <si>
    <t xml:space="preserve">   financovanie bežných výdavkov na rok 2011.</t>
  </si>
  <si>
    <t xml:space="preserve">  č. 485 zo dňa 6.7.2011 bude na ZOS Hospodárska poskytnutá jednorazová dotácia z MFSR v sume 2 118 eur na </t>
  </si>
  <si>
    <t xml:space="preserve">   V I. polroku 2011 bol poskytnutý bežný transfer na opatrovateľskú službu od zriaďovateľa vo výške 205 345 eur. Z toho bolo </t>
  </si>
  <si>
    <t xml:space="preserve">   vyčerpaných 173 848 eur.</t>
  </si>
  <si>
    <t xml:space="preserve">            kapitálový transfer </t>
  </si>
  <si>
    <t xml:space="preserve">            kapitálový transfer na prevádzky </t>
  </si>
  <si>
    <r>
      <t xml:space="preserve">       ● bežná oprava a údržba (</t>
    </r>
    <r>
      <rPr>
        <i/>
        <sz val="10"/>
        <rFont val="Arial Narrow"/>
        <family val="2"/>
      </rPr>
      <t>výťahy, maliarske práce)</t>
    </r>
  </si>
  <si>
    <t xml:space="preserve">        opatrovateľskej služby sú v predpokladanej výške 7 890 eur. Časť finančných prostriedkov vo výške 3 827 eur SSS </t>
  </si>
  <si>
    <t>za nájomné v ubytovniach.</t>
  </si>
  <si>
    <t xml:space="preserve">Nakoľko Stredisko sociálnej starostlivosti už v I. aktualizácii rozpočtu zafinancovalo  </t>
  </si>
  <si>
    <t xml:space="preserve">z vlastných zdrojov výpadok finančných prostriedkov vo výške 53 248 eur  týkajúci sa </t>
  </si>
  <si>
    <t xml:space="preserve">príspevok na sociálne služby z TTSK, nie je možnosť ďalšieho zafinancovania výpadku tržieb </t>
  </si>
  <si>
    <t xml:space="preserve">Zariadenia opatrovateľskej služby na Hospodárskej, kde nebude poskytnutý finančný </t>
  </si>
  <si>
    <t>na Zariadenie opatrovateľskej služby Hospodárska</t>
  </si>
  <si>
    <t>Strediska sociálnej starostlivosti na rok 2011</t>
  </si>
  <si>
    <t>Vyhodnotenie plnenia rozpočtu za I. polrok a 2. aktualizácia</t>
  </si>
  <si>
    <t>Spracované: 12.09.2011</t>
  </si>
  <si>
    <r>
      <t xml:space="preserve">         </t>
    </r>
    <r>
      <rPr>
        <i/>
        <sz val="10"/>
        <rFont val="Arial Narrow"/>
        <family val="2"/>
      </rPr>
      <t>prístroje)</t>
    </r>
  </si>
  <si>
    <t xml:space="preserve">         čerpanie rezervy v roku 2011, čo je premietnuté   vo výnosovej časti.</t>
  </si>
  <si>
    <t>Použitie dotácie  z  Ministerstva financií SR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</si>
</sst>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0_ ;\-0\ "/>
    <numFmt numFmtId="166" formatCode="0.0"/>
    <numFmt numFmtId="167" formatCode="[$-41B]d\.\ mmmm\ yyyy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[$€-2]\ #\ ##,000_);[Red]\([$€-2]\ #\ ##,000\)"/>
    <numFmt numFmtId="172" formatCode="_-* #,##0\ _K_č_-;\-* #,##0\ _K_č_-;_-* &quot;-&quot;\ _K_č_-;_-@_-"/>
  </numFmts>
  <fonts count="75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u val="single"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2"/>
      <name val="Arial"/>
      <family val="0"/>
    </font>
    <font>
      <b/>
      <i/>
      <sz val="14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u val="single"/>
      <sz val="10"/>
      <name val="Arial Narrow"/>
      <family val="2"/>
    </font>
    <font>
      <b/>
      <sz val="14"/>
      <name val="Arial Narrow"/>
      <family val="2"/>
    </font>
    <font>
      <i/>
      <u val="single"/>
      <sz val="10"/>
      <name val="Arial Narrow"/>
      <family val="2"/>
    </font>
    <font>
      <b/>
      <u val="singleAccounting"/>
      <sz val="10"/>
      <name val="Arial Narrow"/>
      <family val="2"/>
    </font>
    <font>
      <b/>
      <i/>
      <u val="single"/>
      <sz val="10"/>
      <name val="Arial Narrow"/>
      <family val="2"/>
    </font>
    <font>
      <b/>
      <i/>
      <sz val="12"/>
      <name val="Arial"/>
      <family val="2"/>
    </font>
    <font>
      <sz val="14"/>
      <name val="Arial Narrow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i/>
      <sz val="13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4" borderId="8" applyNumberFormat="0" applyAlignment="0" applyProtection="0"/>
    <xf numFmtId="0" fontId="71" fillId="25" borderId="8" applyNumberFormat="0" applyAlignment="0" applyProtection="0"/>
    <xf numFmtId="0" fontId="72" fillId="25" borderId="9" applyNumberFormat="0" applyAlignment="0" applyProtection="0"/>
    <xf numFmtId="0" fontId="73" fillId="0" borderId="0" applyNumberFormat="0" applyFill="0" applyBorder="0" applyAlignment="0" applyProtection="0"/>
    <xf numFmtId="0" fontId="74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7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41" fontId="2" fillId="0" borderId="0" xfId="0" applyNumberFormat="1" applyFont="1" applyAlignment="1">
      <alignment horizontal="right" vertical="justify" indent="1"/>
    </xf>
    <xf numFmtId="0" fontId="2" fillId="0" borderId="0" xfId="0" applyFont="1" applyAlignment="1">
      <alignment horizontal="right" vertical="justify" indent="1"/>
    </xf>
    <xf numFmtId="0" fontId="10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165" fontId="2" fillId="0" borderId="0" xfId="0" applyNumberFormat="1" applyFont="1" applyAlignment="1">
      <alignment horizontal="right" vertical="justify" indent="1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3" fontId="8" fillId="0" borderId="14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14" fillId="0" borderId="17" xfId="0" applyFont="1" applyBorder="1" applyAlignment="1">
      <alignment/>
    </xf>
    <xf numFmtId="41" fontId="0" fillId="0" borderId="0" xfId="0" applyNumberFormat="1" applyAlignment="1">
      <alignment/>
    </xf>
    <xf numFmtId="0" fontId="9" fillId="33" borderId="0" xfId="0" applyFont="1" applyFill="1" applyAlignment="1">
      <alignment/>
    </xf>
    <xf numFmtId="41" fontId="4" fillId="33" borderId="0" xfId="0" applyNumberFormat="1" applyFont="1" applyFill="1" applyAlignment="1">
      <alignment horizontal="right" vertical="justify" indent="1"/>
    </xf>
    <xf numFmtId="0" fontId="13" fillId="0" borderId="12" xfId="0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0" fontId="18" fillId="0" borderId="0" xfId="0" applyFont="1" applyAlignment="1">
      <alignment horizontal="left"/>
    </xf>
    <xf numFmtId="49" fontId="0" fillId="0" borderId="11" xfId="0" applyNumberFormat="1" applyBorder="1" applyAlignment="1">
      <alignment/>
    </xf>
    <xf numFmtId="49" fontId="13" fillId="0" borderId="18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vertical="distributed"/>
    </xf>
    <xf numFmtId="0" fontId="0" fillId="0" borderId="17" xfId="0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19" xfId="0" applyFont="1" applyBorder="1" applyAlignment="1">
      <alignment/>
    </xf>
    <xf numFmtId="3" fontId="2" fillId="0" borderId="14" xfId="0" applyNumberFormat="1" applyFont="1" applyBorder="1" applyAlignment="1">
      <alignment/>
    </xf>
    <xf numFmtId="165" fontId="25" fillId="0" borderId="0" xfId="0" applyNumberFormat="1" applyFont="1" applyAlignment="1">
      <alignment horizontal="center" vertical="justify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33" borderId="12" xfId="0" applyFont="1" applyFill="1" applyBorder="1" applyAlignment="1">
      <alignment/>
    </xf>
    <xf numFmtId="0" fontId="25" fillId="0" borderId="0" xfId="0" applyFont="1" applyAlignment="1">
      <alignment/>
    </xf>
    <xf numFmtId="41" fontId="25" fillId="0" borderId="0" xfId="0" applyNumberFormat="1" applyFont="1" applyAlignment="1">
      <alignment horizontal="right" vertical="justify" indent="1"/>
    </xf>
    <xf numFmtId="165" fontId="25" fillId="0" borderId="0" xfId="0" applyNumberFormat="1" applyFont="1" applyAlignment="1">
      <alignment horizontal="right" vertical="center" indent="1"/>
    </xf>
    <xf numFmtId="0" fontId="8" fillId="33" borderId="0" xfId="0" applyFont="1" applyFill="1" applyAlignment="1">
      <alignment/>
    </xf>
    <xf numFmtId="41" fontId="8" fillId="33" borderId="0" xfId="0" applyNumberFormat="1" applyFont="1" applyFill="1" applyAlignment="1">
      <alignment horizontal="right" vertical="justify" indent="1"/>
    </xf>
    <xf numFmtId="0" fontId="12" fillId="0" borderId="0" xfId="0" applyFont="1" applyAlignment="1">
      <alignment/>
    </xf>
    <xf numFmtId="41" fontId="8" fillId="0" borderId="0" xfId="0" applyNumberFormat="1" applyFont="1" applyAlignment="1">
      <alignment horizontal="right" vertical="justify" indent="1"/>
    </xf>
    <xf numFmtId="0" fontId="2" fillId="0" borderId="0" xfId="0" applyFont="1" applyAlignment="1">
      <alignment horizontal="left" vertical="distributed"/>
    </xf>
    <xf numFmtId="0" fontId="8" fillId="0" borderId="0" xfId="0" applyFont="1" applyAlignment="1">
      <alignment vertical="distributed"/>
    </xf>
    <xf numFmtId="164" fontId="2" fillId="0" borderId="0" xfId="0" applyNumberFormat="1" applyFont="1" applyAlignment="1">
      <alignment horizontal="right" vertical="justify" indent="1"/>
    </xf>
    <xf numFmtId="164" fontId="8" fillId="0" borderId="0" xfId="0" applyNumberFormat="1" applyFont="1" applyAlignment="1">
      <alignment horizontal="right" vertical="justify" indent="1"/>
    </xf>
    <xf numFmtId="0" fontId="6" fillId="0" borderId="0" xfId="0" applyFont="1" applyAlignment="1">
      <alignment vertical="center"/>
    </xf>
    <xf numFmtId="164" fontId="26" fillId="0" borderId="0" xfId="0" applyNumberFormat="1" applyFont="1" applyAlignment="1">
      <alignment horizontal="right" vertical="justify" indent="1"/>
    </xf>
    <xf numFmtId="0" fontId="2" fillId="0" borderId="0" xfId="0" applyFont="1" applyAlignment="1">
      <alignment vertical="center"/>
    </xf>
    <xf numFmtId="0" fontId="8" fillId="33" borderId="0" xfId="0" applyFont="1" applyFill="1" applyAlignment="1">
      <alignment/>
    </xf>
    <xf numFmtId="164" fontId="8" fillId="33" borderId="0" xfId="0" applyNumberFormat="1" applyFont="1" applyFill="1" applyAlignment="1">
      <alignment horizontal="right" vertical="justify" indent="1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distributed"/>
    </xf>
    <xf numFmtId="0" fontId="27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20" xfId="0" applyFont="1" applyBorder="1" applyAlignment="1">
      <alignment vertical="justify"/>
    </xf>
    <xf numFmtId="41" fontId="8" fillId="0" borderId="21" xfId="0" applyNumberFormat="1" applyFont="1" applyBorder="1" applyAlignment="1">
      <alignment vertical="justify"/>
    </xf>
    <xf numFmtId="41" fontId="8" fillId="0" borderId="22" xfId="0" applyNumberFormat="1" applyFont="1" applyBorder="1" applyAlignment="1">
      <alignment vertical="justify"/>
    </xf>
    <xf numFmtId="0" fontId="11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left" vertical="distributed" wrapText="1" indent="1"/>
    </xf>
    <xf numFmtId="0" fontId="8" fillId="0" borderId="20" xfId="0" applyFont="1" applyBorder="1" applyAlignment="1">
      <alignment horizontal="left" vertical="distributed"/>
    </xf>
    <xf numFmtId="164" fontId="8" fillId="0" borderId="21" xfId="0" applyNumberFormat="1" applyFont="1" applyBorder="1" applyAlignment="1">
      <alignment horizontal="right" vertical="justify" indent="1"/>
    </xf>
    <xf numFmtId="164" fontId="8" fillId="0" borderId="22" xfId="0" applyNumberFormat="1" applyFont="1" applyBorder="1" applyAlignment="1">
      <alignment horizontal="right" vertical="justify" indent="1"/>
    </xf>
    <xf numFmtId="0" fontId="2" fillId="0" borderId="0" xfId="0" applyFont="1" applyAlignment="1">
      <alignment horizontal="left" vertical="distributed" indent="1"/>
    </xf>
    <xf numFmtId="41" fontId="8" fillId="0" borderId="21" xfId="0" applyNumberFormat="1" applyFont="1" applyBorder="1" applyAlignment="1">
      <alignment horizontal="right" vertical="justify" indent="1"/>
    </xf>
    <xf numFmtId="41" fontId="8" fillId="0" borderId="22" xfId="0" applyNumberFormat="1" applyFont="1" applyBorder="1" applyAlignment="1">
      <alignment horizontal="right" vertical="justify" indent="1"/>
    </xf>
    <xf numFmtId="0" fontId="28" fillId="0" borderId="0" xfId="0" applyFont="1" applyAlignment="1">
      <alignment horizontal="left" vertical="distributed" indent="1"/>
    </xf>
    <xf numFmtId="41" fontId="29" fillId="0" borderId="0" xfId="0" applyNumberFormat="1" applyFont="1" applyAlignment="1">
      <alignment horizontal="right" vertical="justify" indent="1"/>
    </xf>
    <xf numFmtId="0" fontId="26" fillId="0" borderId="0" xfId="0" applyFont="1" applyAlignment="1">
      <alignment horizontal="left" vertical="distributed" wrapText="1" indent="1"/>
    </xf>
    <xf numFmtId="0" fontId="28" fillId="0" borderId="0" xfId="0" applyFont="1" applyAlignment="1">
      <alignment horizontal="left" vertical="distributed" wrapText="1" indent="1"/>
    </xf>
    <xf numFmtId="0" fontId="8" fillId="0" borderId="20" xfId="0" applyFont="1" applyBorder="1" applyAlignment="1">
      <alignment vertical="distributed"/>
    </xf>
    <xf numFmtId="0" fontId="8" fillId="0" borderId="0" xfId="0" applyFont="1" applyBorder="1" applyAlignment="1">
      <alignment vertical="distributed"/>
    </xf>
    <xf numFmtId="41" fontId="8" fillId="0" borderId="0" xfId="0" applyNumberFormat="1" applyFont="1" applyBorder="1" applyAlignment="1">
      <alignment horizontal="right" vertical="justify" indent="1"/>
    </xf>
    <xf numFmtId="0" fontId="11" fillId="0" borderId="0" xfId="0" applyFont="1" applyAlignment="1">
      <alignment horizontal="left" vertical="distributed" indent="1"/>
    </xf>
    <xf numFmtId="0" fontId="2" fillId="0" borderId="0" xfId="0" applyFont="1" applyAlignment="1">
      <alignment horizontal="left" vertical="distributed" wrapText="1" indent="2"/>
    </xf>
    <xf numFmtId="0" fontId="11" fillId="0" borderId="0" xfId="0" applyFont="1" applyAlignment="1">
      <alignment horizontal="left" vertical="distributed" wrapText="1" indent="1"/>
    </xf>
    <xf numFmtId="0" fontId="30" fillId="0" borderId="0" xfId="0" applyFont="1" applyAlignment="1">
      <alignment/>
    </xf>
    <xf numFmtId="41" fontId="6" fillId="0" borderId="0" xfId="0" applyNumberFormat="1" applyFont="1" applyAlignment="1">
      <alignment horizontal="right" vertical="justify" indent="1"/>
    </xf>
    <xf numFmtId="0" fontId="11" fillId="0" borderId="0" xfId="0" applyFont="1" applyAlignment="1">
      <alignment horizontal="left" vertical="distributed" wrapText="1" indent="2"/>
    </xf>
    <xf numFmtId="49" fontId="8" fillId="0" borderId="0" xfId="0" applyNumberFormat="1" applyFont="1" applyAlignment="1">
      <alignment horizontal="left" vertical="justify"/>
    </xf>
    <xf numFmtId="49" fontId="2" fillId="0" borderId="0" xfId="0" applyNumberFormat="1" applyFont="1" applyAlignment="1">
      <alignment horizontal="left" vertical="distributed" indent="1"/>
    </xf>
    <xf numFmtId="49" fontId="2" fillId="0" borderId="0" xfId="0" applyNumberFormat="1" applyFont="1" applyAlignment="1">
      <alignment horizontal="right" vertical="justify" indent="1"/>
    </xf>
    <xf numFmtId="3" fontId="2" fillId="0" borderId="0" xfId="0" applyNumberFormat="1" applyFont="1" applyAlignment="1">
      <alignment horizontal="right" vertical="justify" indent="1"/>
    </xf>
    <xf numFmtId="49" fontId="8" fillId="0" borderId="0" xfId="0" applyNumberFormat="1" applyFont="1" applyAlignment="1">
      <alignment horizontal="left" vertical="distributed" indent="1"/>
    </xf>
    <xf numFmtId="0" fontId="14" fillId="33" borderId="23" xfId="0" applyFont="1" applyFill="1" applyBorder="1" applyAlignment="1">
      <alignment/>
    </xf>
    <xf numFmtId="0" fontId="13" fillId="0" borderId="24" xfId="0" applyFont="1" applyBorder="1" applyAlignment="1">
      <alignment horizontal="left"/>
    </xf>
    <xf numFmtId="3" fontId="8" fillId="0" borderId="25" xfId="0" applyNumberFormat="1" applyFont="1" applyBorder="1" applyAlignment="1">
      <alignment horizontal="right"/>
    </xf>
    <xf numFmtId="165" fontId="13" fillId="0" borderId="0" xfId="0" applyNumberFormat="1" applyFont="1" applyFill="1" applyBorder="1" applyAlignment="1">
      <alignment horizontal="right" indent="2"/>
    </xf>
    <xf numFmtId="41" fontId="13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vertical="distributed"/>
    </xf>
    <xf numFmtId="49" fontId="0" fillId="0" borderId="26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2" fillId="0" borderId="0" xfId="0" applyNumberFormat="1" applyFont="1" applyBorder="1" applyAlignment="1">
      <alignment horizontal="right" vertical="justify" indent="1"/>
    </xf>
    <xf numFmtId="0" fontId="8" fillId="0" borderId="20" xfId="0" applyFont="1" applyBorder="1" applyAlignment="1">
      <alignment vertical="distributed" wrapText="1"/>
    </xf>
    <xf numFmtId="49" fontId="13" fillId="0" borderId="27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7" fillId="0" borderId="0" xfId="0" applyFont="1" applyFill="1" applyBorder="1" applyAlignment="1">
      <alignment vertical="distributed"/>
    </xf>
    <xf numFmtId="0" fontId="31" fillId="0" borderId="0" xfId="0" applyFont="1" applyBorder="1" applyAlignment="1">
      <alignment horizontal="left"/>
    </xf>
    <xf numFmtId="41" fontId="32" fillId="0" borderId="0" xfId="0" applyNumberFormat="1" applyFont="1" applyAlignment="1">
      <alignment horizontal="right" vertical="justify" indent="1"/>
    </xf>
    <xf numFmtId="49" fontId="14" fillId="0" borderId="26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3" fontId="22" fillId="0" borderId="28" xfId="0" applyNumberFormat="1" applyFont="1" applyFill="1" applyBorder="1" applyAlignment="1">
      <alignment/>
    </xf>
    <xf numFmtId="3" fontId="22" fillId="0" borderId="27" xfId="0" applyNumberFormat="1" applyFont="1" applyBorder="1" applyAlignment="1">
      <alignment/>
    </xf>
    <xf numFmtId="3" fontId="23" fillId="0" borderId="11" xfId="0" applyNumberFormat="1" applyFont="1" applyBorder="1" applyAlignment="1">
      <alignment horizontal="right"/>
    </xf>
    <xf numFmtId="3" fontId="22" fillId="0" borderId="29" xfId="0" applyNumberFormat="1" applyFont="1" applyFill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3" fontId="22" fillId="0" borderId="28" xfId="0" applyNumberFormat="1" applyFont="1" applyFill="1" applyBorder="1" applyAlignment="1">
      <alignment horizontal="right"/>
    </xf>
    <xf numFmtId="3" fontId="22" fillId="0" borderId="26" xfId="0" applyNumberFormat="1" applyFont="1" applyBorder="1" applyAlignment="1">
      <alignment horizontal="right"/>
    </xf>
    <xf numFmtId="3" fontId="23" fillId="0" borderId="30" xfId="0" applyNumberFormat="1" applyFont="1" applyFill="1" applyBorder="1" applyAlignment="1">
      <alignment/>
    </xf>
    <xf numFmtId="3" fontId="24" fillId="0" borderId="12" xfId="0" applyNumberFormat="1" applyFont="1" applyFill="1" applyBorder="1" applyAlignment="1">
      <alignment/>
    </xf>
    <xf numFmtId="3" fontId="24" fillId="33" borderId="23" xfId="0" applyNumberFormat="1" applyFont="1" applyFill="1" applyBorder="1" applyAlignment="1">
      <alignment/>
    </xf>
    <xf numFmtId="3" fontId="24" fillId="33" borderId="11" xfId="0" applyNumberFormat="1" applyFont="1" applyFill="1" applyBorder="1" applyAlignment="1">
      <alignment/>
    </xf>
    <xf numFmtId="3" fontId="23" fillId="0" borderId="31" xfId="0" applyNumberFormat="1" applyFont="1" applyFill="1" applyBorder="1" applyAlignment="1">
      <alignment/>
    </xf>
    <xf numFmtId="3" fontId="24" fillId="33" borderId="12" xfId="0" applyNumberFormat="1" applyFont="1" applyFill="1" applyBorder="1" applyAlignment="1">
      <alignment/>
    </xf>
    <xf numFmtId="3" fontId="24" fillId="33" borderId="32" xfId="0" applyNumberFormat="1" applyFont="1" applyFill="1" applyBorder="1" applyAlignment="1">
      <alignment vertical="center"/>
    </xf>
    <xf numFmtId="3" fontId="24" fillId="33" borderId="13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1" fillId="0" borderId="0" xfId="0" applyFont="1" applyFill="1" applyBorder="1" applyAlignment="1">
      <alignment horizontal="left"/>
    </xf>
    <xf numFmtId="0" fontId="31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3" fontId="24" fillId="33" borderId="24" xfId="0" applyNumberFormat="1" applyFont="1" applyFill="1" applyBorder="1" applyAlignment="1">
      <alignment/>
    </xf>
    <xf numFmtId="0" fontId="33" fillId="0" borderId="0" xfId="0" applyFont="1" applyBorder="1" applyAlignment="1">
      <alignment horizontal="center"/>
    </xf>
    <xf numFmtId="0" fontId="34" fillId="0" borderId="24" xfId="0" applyFont="1" applyBorder="1" applyAlignment="1">
      <alignment/>
    </xf>
    <xf numFmtId="0" fontId="35" fillId="0" borderId="33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26" xfId="0" applyFont="1" applyBorder="1" applyAlignment="1">
      <alignment/>
    </xf>
    <xf numFmtId="0" fontId="35" fillId="0" borderId="36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35" fillId="0" borderId="3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6" fillId="0" borderId="37" xfId="0" applyFont="1" applyBorder="1" applyAlignment="1">
      <alignment/>
    </xf>
    <xf numFmtId="0" fontId="36" fillId="0" borderId="37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5" fillId="33" borderId="13" xfId="0" applyFont="1" applyFill="1" applyBorder="1" applyAlignment="1">
      <alignment/>
    </xf>
    <xf numFmtId="41" fontId="35" fillId="33" borderId="13" xfId="0" applyNumberFormat="1" applyFont="1" applyFill="1" applyBorder="1" applyAlignment="1">
      <alignment/>
    </xf>
    <xf numFmtId="41" fontId="35" fillId="33" borderId="38" xfId="0" applyNumberFormat="1" applyFont="1" applyFill="1" applyBorder="1" applyAlignment="1">
      <alignment/>
    </xf>
    <xf numFmtId="41" fontId="35" fillId="33" borderId="37" xfId="0" applyNumberFormat="1" applyFont="1" applyFill="1" applyBorder="1" applyAlignment="1">
      <alignment/>
    </xf>
    <xf numFmtId="41" fontId="35" fillId="33" borderId="39" xfId="0" applyNumberFormat="1" applyFont="1" applyFill="1" applyBorder="1" applyAlignment="1">
      <alignment/>
    </xf>
    <xf numFmtId="0" fontId="34" fillId="0" borderId="11" xfId="0" applyFont="1" applyBorder="1" applyAlignment="1">
      <alignment/>
    </xf>
    <xf numFmtId="41" fontId="34" fillId="0" borderId="40" xfId="0" applyNumberFormat="1" applyFont="1" applyBorder="1" applyAlignment="1">
      <alignment/>
    </xf>
    <xf numFmtId="41" fontId="34" fillId="0" borderId="41" xfId="0" applyNumberFormat="1" applyFont="1" applyBorder="1" applyAlignment="1">
      <alignment/>
    </xf>
    <xf numFmtId="41" fontId="34" fillId="0" borderId="31" xfId="0" applyNumberFormat="1" applyFont="1" applyBorder="1" applyAlignment="1">
      <alignment/>
    </xf>
    <xf numFmtId="41" fontId="34" fillId="0" borderId="40" xfId="0" applyNumberFormat="1" applyFont="1" applyFill="1" applyBorder="1" applyAlignment="1">
      <alignment/>
    </xf>
    <xf numFmtId="41" fontId="34" fillId="33" borderId="40" xfId="0" applyNumberFormat="1" applyFont="1" applyFill="1" applyBorder="1" applyAlignment="1">
      <alignment/>
    </xf>
    <xf numFmtId="41" fontId="34" fillId="33" borderId="41" xfId="0" applyNumberFormat="1" applyFont="1" applyFill="1" applyBorder="1" applyAlignment="1">
      <alignment/>
    </xf>
    <xf numFmtId="41" fontId="34" fillId="33" borderId="31" xfId="0" applyNumberFormat="1" applyFont="1" applyFill="1" applyBorder="1" applyAlignment="1">
      <alignment/>
    </xf>
    <xf numFmtId="41" fontId="34" fillId="0" borderId="42" xfId="0" applyNumberFormat="1" applyFont="1" applyBorder="1" applyAlignment="1">
      <alignment/>
    </xf>
    <xf numFmtId="41" fontId="36" fillId="33" borderId="40" xfId="0" applyNumberFormat="1" applyFont="1" applyFill="1" applyBorder="1" applyAlignment="1">
      <alignment/>
    </xf>
    <xf numFmtId="41" fontId="36" fillId="33" borderId="31" xfId="0" applyNumberFormat="1" applyFont="1" applyFill="1" applyBorder="1" applyAlignment="1">
      <alignment/>
    </xf>
    <xf numFmtId="41" fontId="34" fillId="0" borderId="22" xfId="0" applyNumberFormat="1" applyFont="1" applyBorder="1" applyAlignment="1">
      <alignment/>
    </xf>
    <xf numFmtId="41" fontId="34" fillId="0" borderId="30" xfId="0" applyNumberFormat="1" applyFont="1" applyBorder="1" applyAlignment="1">
      <alignment/>
    </xf>
    <xf numFmtId="0" fontId="36" fillId="33" borderId="12" xfId="0" applyFont="1" applyFill="1" applyBorder="1" applyAlignment="1">
      <alignment/>
    </xf>
    <xf numFmtId="41" fontId="36" fillId="33" borderId="43" xfId="0" applyNumberFormat="1" applyFont="1" applyFill="1" applyBorder="1" applyAlignment="1">
      <alignment horizontal="centerContinuous"/>
    </xf>
    <xf numFmtId="164" fontId="36" fillId="33" borderId="43" xfId="0" applyNumberFormat="1" applyFont="1" applyFill="1" applyBorder="1" applyAlignment="1">
      <alignment horizontal="right" indent="1"/>
    </xf>
    <xf numFmtId="41" fontId="36" fillId="33" borderId="44" xfId="0" applyNumberFormat="1" applyFont="1" applyFill="1" applyBorder="1" applyAlignment="1">
      <alignment horizontal="centerContinuous"/>
    </xf>
    <xf numFmtId="41" fontId="34" fillId="0" borderId="25" xfId="0" applyNumberFormat="1" applyFont="1" applyBorder="1" applyAlignment="1">
      <alignment/>
    </xf>
    <xf numFmtId="41" fontId="34" fillId="0" borderId="36" xfId="0" applyNumberFormat="1" applyFont="1" applyBorder="1" applyAlignment="1">
      <alignment/>
    </xf>
    <xf numFmtId="41" fontId="34" fillId="0" borderId="15" xfId="0" applyNumberFormat="1" applyFont="1" applyBorder="1" applyAlignment="1">
      <alignment/>
    </xf>
    <xf numFmtId="41" fontId="36" fillId="0" borderId="43" xfId="0" applyNumberFormat="1" applyFont="1" applyBorder="1" applyAlignment="1">
      <alignment/>
    </xf>
    <xf numFmtId="41" fontId="36" fillId="0" borderId="44" xfId="0" applyNumberFormat="1" applyFont="1" applyBorder="1" applyAlignment="1">
      <alignment/>
    </xf>
    <xf numFmtId="172" fontId="36" fillId="0" borderId="34" xfId="0" applyNumberFormat="1" applyFont="1" applyBorder="1" applyAlignment="1">
      <alignment horizontal="right"/>
    </xf>
    <xf numFmtId="172" fontId="36" fillId="0" borderId="45" xfId="0" applyNumberFormat="1" applyFont="1" applyBorder="1" applyAlignment="1">
      <alignment horizontal="right"/>
    </xf>
    <xf numFmtId="41" fontId="34" fillId="34" borderId="43" xfId="0" applyNumberFormat="1" applyFont="1" applyFill="1" applyBorder="1" applyAlignment="1">
      <alignment/>
    </xf>
    <xf numFmtId="41" fontId="34" fillId="34" borderId="46" xfId="0" applyNumberFormat="1" applyFont="1" applyFill="1" applyBorder="1" applyAlignment="1">
      <alignment/>
    </xf>
    <xf numFmtId="41" fontId="34" fillId="34" borderId="44" xfId="0" applyNumberFormat="1" applyFont="1" applyFill="1" applyBorder="1" applyAlignment="1">
      <alignment/>
    </xf>
    <xf numFmtId="41" fontId="36" fillId="33" borderId="47" xfId="0" applyNumberFormat="1" applyFont="1" applyFill="1" applyBorder="1" applyAlignment="1">
      <alignment/>
    </xf>
    <xf numFmtId="41" fontId="36" fillId="33" borderId="48" xfId="0" applyNumberFormat="1" applyFont="1" applyFill="1" applyBorder="1" applyAlignment="1">
      <alignment/>
    </xf>
    <xf numFmtId="41" fontId="36" fillId="33" borderId="28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41" fontId="8" fillId="33" borderId="0" xfId="0" applyNumberFormat="1" applyFont="1" applyFill="1" applyAlignment="1">
      <alignment horizontal="right" vertical="justify"/>
    </xf>
    <xf numFmtId="164" fontId="2" fillId="0" borderId="0" xfId="0" applyNumberFormat="1" applyFont="1" applyAlignment="1">
      <alignment horizontal="right" vertical="justify"/>
    </xf>
    <xf numFmtId="164" fontId="8" fillId="33" borderId="0" xfId="0" applyNumberFormat="1" applyFont="1" applyFill="1" applyAlignment="1">
      <alignment vertical="justify"/>
    </xf>
    <xf numFmtId="41" fontId="2" fillId="0" borderId="0" xfId="0" applyNumberFormat="1" applyFont="1" applyAlignment="1">
      <alignment horizontal="right" vertical="justify"/>
    </xf>
    <xf numFmtId="41" fontId="4" fillId="33" borderId="0" xfId="0" applyNumberFormat="1" applyFont="1" applyFill="1" applyAlignment="1">
      <alignment horizontal="right" vertical="justify"/>
    </xf>
    <xf numFmtId="0" fontId="36" fillId="0" borderId="49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41" fontId="34" fillId="0" borderId="40" xfId="0" applyNumberFormat="1" applyFont="1" applyFill="1" applyBorder="1" applyAlignment="1">
      <alignment/>
    </xf>
    <xf numFmtId="1" fontId="0" fillId="0" borderId="0" xfId="0" applyNumberFormat="1" applyAlignment="1">
      <alignment horizontal="left" indent="2"/>
    </xf>
    <xf numFmtId="0" fontId="0" fillId="0" borderId="0" xfId="0" applyAlignment="1">
      <alignment horizontal="justify"/>
    </xf>
    <xf numFmtId="0" fontId="0" fillId="0" borderId="0" xfId="0" applyAlignment="1">
      <alignment horizontal="right" indent="2"/>
    </xf>
    <xf numFmtId="0" fontId="0" fillId="0" borderId="0" xfId="0" applyAlignment="1">
      <alignment horizontal="left" indent="1"/>
    </xf>
    <xf numFmtId="0" fontId="34" fillId="0" borderId="16" xfId="0" applyFont="1" applyBorder="1" applyAlignment="1">
      <alignment/>
    </xf>
    <xf numFmtId="0" fontId="35" fillId="33" borderId="11" xfId="0" applyFont="1" applyFill="1" applyBorder="1" applyAlignment="1">
      <alignment/>
    </xf>
    <xf numFmtId="0" fontId="34" fillId="34" borderId="12" xfId="0" applyFont="1" applyFill="1" applyBorder="1" applyAlignment="1">
      <alignment/>
    </xf>
    <xf numFmtId="0" fontId="35" fillId="33" borderId="27" xfId="0" applyFont="1" applyFill="1" applyBorder="1" applyAlignment="1">
      <alignment/>
    </xf>
    <xf numFmtId="0" fontId="33" fillId="33" borderId="50" xfId="0" applyFont="1" applyFill="1" applyBorder="1" applyAlignment="1">
      <alignment/>
    </xf>
    <xf numFmtId="0" fontId="33" fillId="33" borderId="35" xfId="0" applyFont="1" applyFill="1" applyBorder="1" applyAlignment="1">
      <alignment/>
    </xf>
    <xf numFmtId="0" fontId="36" fillId="0" borderId="45" xfId="0" applyFont="1" applyBorder="1" applyAlignment="1">
      <alignment horizontal="center"/>
    </xf>
    <xf numFmtId="0" fontId="34" fillId="0" borderId="17" xfId="0" applyFont="1" applyBorder="1" applyAlignment="1">
      <alignment/>
    </xf>
    <xf numFmtId="172" fontId="36" fillId="33" borderId="12" xfId="0" applyNumberFormat="1" applyFont="1" applyFill="1" applyBorder="1" applyAlignment="1">
      <alignment horizontal="right"/>
    </xf>
    <xf numFmtId="172" fontId="36" fillId="33" borderId="27" xfId="0" applyNumberFormat="1" applyFont="1" applyFill="1" applyBorder="1" applyAlignment="1">
      <alignment horizontal="right"/>
    </xf>
    <xf numFmtId="49" fontId="36" fillId="0" borderId="12" xfId="0" applyNumberFormat="1" applyFont="1" applyFill="1" applyBorder="1" applyAlignment="1">
      <alignment horizontal="left" indent="3"/>
    </xf>
    <xf numFmtId="172" fontId="36" fillId="0" borderId="12" xfId="0" applyNumberFormat="1" applyFont="1" applyFill="1" applyBorder="1" applyAlignment="1">
      <alignment horizontal="right"/>
    </xf>
    <xf numFmtId="0" fontId="35" fillId="33" borderId="13" xfId="0" applyFont="1" applyFill="1" applyBorder="1" applyAlignment="1">
      <alignment/>
    </xf>
    <xf numFmtId="49" fontId="34" fillId="33" borderId="11" xfId="0" applyNumberFormat="1" applyFont="1" applyFill="1" applyBorder="1" applyAlignment="1">
      <alignment horizontal="left" indent="4"/>
    </xf>
    <xf numFmtId="49" fontId="34" fillId="33" borderId="16" xfId="0" applyNumberFormat="1" applyFont="1" applyFill="1" applyBorder="1" applyAlignment="1">
      <alignment horizontal="left" indent="4"/>
    </xf>
    <xf numFmtId="0" fontId="35" fillId="0" borderId="35" xfId="0" applyFont="1" applyFill="1" applyBorder="1" applyAlignment="1">
      <alignment horizontal="center"/>
    </xf>
    <xf numFmtId="1" fontId="35" fillId="0" borderId="15" xfId="0" applyNumberFormat="1" applyFont="1" applyFill="1" applyBorder="1" applyAlignment="1">
      <alignment horizontal="center"/>
    </xf>
    <xf numFmtId="1" fontId="35" fillId="0" borderId="32" xfId="0" applyNumberFormat="1" applyFont="1" applyFill="1" applyBorder="1" applyAlignment="1">
      <alignment horizontal="center"/>
    </xf>
    <xf numFmtId="172" fontId="36" fillId="0" borderId="31" xfId="0" applyNumberFormat="1" applyFont="1" applyFill="1" applyBorder="1" applyAlignment="1">
      <alignment horizontal="right"/>
    </xf>
    <xf numFmtId="172" fontId="36" fillId="0" borderId="15" xfId="0" applyNumberFormat="1" applyFont="1" applyFill="1" applyBorder="1" applyAlignment="1">
      <alignment horizontal="right"/>
    </xf>
    <xf numFmtId="49" fontId="36" fillId="33" borderId="16" xfId="0" applyNumberFormat="1" applyFont="1" applyFill="1" applyBorder="1" applyAlignment="1">
      <alignment horizontal="left" indent="4"/>
    </xf>
    <xf numFmtId="172" fontId="36" fillId="33" borderId="11" xfId="0" applyNumberFormat="1" applyFont="1" applyFill="1" applyBorder="1" applyAlignment="1">
      <alignment horizontal="right"/>
    </xf>
    <xf numFmtId="172" fontId="36" fillId="33" borderId="26" xfId="0" applyNumberFormat="1" applyFont="1" applyFill="1" applyBorder="1" applyAlignment="1">
      <alignment horizontal="right"/>
    </xf>
    <xf numFmtId="41" fontId="36" fillId="33" borderId="11" xfId="0" applyNumberFormat="1" applyFont="1" applyFill="1" applyBorder="1" applyAlignment="1">
      <alignment/>
    </xf>
    <xf numFmtId="49" fontId="36" fillId="33" borderId="26" xfId="0" applyNumberFormat="1" applyFont="1" applyFill="1" applyBorder="1" applyAlignment="1">
      <alignment horizontal="left" indent="4"/>
    </xf>
    <xf numFmtId="172" fontId="36" fillId="33" borderId="24" xfId="0" applyNumberFormat="1" applyFont="1" applyFill="1" applyBorder="1" applyAlignment="1">
      <alignment horizontal="right"/>
    </xf>
    <xf numFmtId="41" fontId="36" fillId="33" borderId="16" xfId="0" applyNumberFormat="1" applyFont="1" applyFill="1" applyBorder="1" applyAlignment="1">
      <alignment/>
    </xf>
    <xf numFmtId="41" fontId="36" fillId="33" borderId="26" xfId="0" applyNumberFormat="1" applyFont="1" applyFill="1" applyBorder="1" applyAlignment="1">
      <alignment/>
    </xf>
    <xf numFmtId="49" fontId="36" fillId="33" borderId="12" xfId="0" applyNumberFormat="1" applyFont="1" applyFill="1" applyBorder="1" applyAlignment="1">
      <alignment horizontal="left" indent="3"/>
    </xf>
    <xf numFmtId="41" fontId="36" fillId="33" borderId="12" xfId="0" applyNumberFormat="1" applyFont="1" applyFill="1" applyBorder="1" applyAlignment="1">
      <alignment/>
    </xf>
    <xf numFmtId="41" fontId="35" fillId="33" borderId="32" xfId="0" applyNumberFormat="1" applyFont="1" applyFill="1" applyBorder="1" applyAlignment="1">
      <alignment/>
    </xf>
    <xf numFmtId="3" fontId="23" fillId="0" borderId="30" xfId="0" applyNumberFormat="1" applyFont="1" applyFill="1" applyBorder="1" applyAlignment="1">
      <alignment/>
    </xf>
    <xf numFmtId="3" fontId="23" fillId="0" borderId="15" xfId="0" applyNumberFormat="1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9" fillId="0" borderId="0" xfId="0" applyFont="1" applyAlignment="1">
      <alignment horizontal="center"/>
    </xf>
    <xf numFmtId="3" fontId="13" fillId="33" borderId="12" xfId="0" applyNumberFormat="1" applyFont="1" applyFill="1" applyBorder="1" applyAlignment="1">
      <alignment/>
    </xf>
    <xf numFmtId="0" fontId="14" fillId="35" borderId="12" xfId="0" applyFont="1" applyFill="1" applyBorder="1" applyAlignment="1">
      <alignment/>
    </xf>
    <xf numFmtId="3" fontId="24" fillId="35" borderId="12" xfId="0" applyNumberFormat="1" applyFont="1" applyFill="1" applyBorder="1" applyAlignment="1">
      <alignment horizontal="right"/>
    </xf>
    <xf numFmtId="0" fontId="27" fillId="33" borderId="0" xfId="0" applyFont="1" applyFill="1" applyAlignment="1">
      <alignment/>
    </xf>
    <xf numFmtId="0" fontId="13" fillId="35" borderId="12" xfId="0" applyFont="1" applyFill="1" applyBorder="1" applyAlignment="1">
      <alignment/>
    </xf>
    <xf numFmtId="0" fontId="37" fillId="33" borderId="0" xfId="0" applyFont="1" applyFill="1" applyAlignment="1">
      <alignment/>
    </xf>
    <xf numFmtId="3" fontId="24" fillId="33" borderId="12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4" fillId="36" borderId="12" xfId="0" applyFont="1" applyFill="1" applyBorder="1" applyAlignment="1">
      <alignment/>
    </xf>
    <xf numFmtId="3" fontId="24" fillId="36" borderId="12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33" borderId="13" xfId="0" applyFont="1" applyFill="1" applyBorder="1" applyAlignment="1">
      <alignment/>
    </xf>
    <xf numFmtId="3" fontId="24" fillId="33" borderId="13" xfId="0" applyNumberFormat="1" applyFont="1" applyFill="1" applyBorder="1" applyAlignment="1">
      <alignment/>
    </xf>
    <xf numFmtId="3" fontId="24" fillId="33" borderId="13" xfId="0" applyNumberFormat="1" applyFont="1" applyFill="1" applyBorder="1" applyAlignment="1">
      <alignment vertical="center"/>
    </xf>
    <xf numFmtId="0" fontId="27" fillId="0" borderId="0" xfId="0" applyFont="1" applyAlignment="1">
      <alignment horizontal="left"/>
    </xf>
    <xf numFmtId="0" fontId="9" fillId="37" borderId="0" xfId="0" applyFont="1" applyFill="1" applyBorder="1" applyAlignment="1">
      <alignment/>
    </xf>
    <xf numFmtId="164" fontId="4" fillId="37" borderId="0" xfId="0" applyNumberFormat="1" applyFont="1" applyFill="1" applyBorder="1" applyAlignment="1">
      <alignment horizontal="right" vertical="justify" indent="1"/>
    </xf>
    <xf numFmtId="0" fontId="4" fillId="0" borderId="0" xfId="0" applyFont="1" applyFill="1" applyBorder="1" applyAlignment="1">
      <alignment vertical="distributed"/>
    </xf>
    <xf numFmtId="0" fontId="9" fillId="36" borderId="0" xfId="0" applyFont="1" applyFill="1" applyAlignment="1">
      <alignment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3" fontId="8" fillId="33" borderId="51" xfId="0" applyNumberFormat="1" applyFont="1" applyFill="1" applyBorder="1" applyAlignment="1">
      <alignment horizontal="right" vertical="distributed"/>
    </xf>
    <xf numFmtId="3" fontId="23" fillId="0" borderId="29" xfId="0" applyNumberFormat="1" applyFont="1" applyBorder="1" applyAlignment="1">
      <alignment/>
    </xf>
    <xf numFmtId="49" fontId="0" fillId="0" borderId="52" xfId="0" applyNumberFormat="1" applyBorder="1" applyAlignment="1">
      <alignment/>
    </xf>
    <xf numFmtId="3" fontId="23" fillId="0" borderId="52" xfId="0" applyNumberFormat="1" applyFont="1" applyBorder="1" applyAlignment="1">
      <alignment/>
    </xf>
    <xf numFmtId="0" fontId="8" fillId="37" borderId="0" xfId="0" applyFont="1" applyFill="1" applyAlignment="1">
      <alignment/>
    </xf>
    <xf numFmtId="164" fontId="8" fillId="37" borderId="0" xfId="0" applyNumberFormat="1" applyFont="1" applyFill="1" applyAlignment="1">
      <alignment horizontal="right" vertical="justify"/>
    </xf>
    <xf numFmtId="3" fontId="23" fillId="0" borderId="15" xfId="0" applyNumberFormat="1" applyFont="1" applyBorder="1" applyAlignment="1">
      <alignment horizontal="right"/>
    </xf>
    <xf numFmtId="164" fontId="4" fillId="33" borderId="0" xfId="0" applyNumberFormat="1" applyFont="1" applyFill="1" applyAlignment="1">
      <alignment vertical="justify"/>
    </xf>
    <xf numFmtId="3" fontId="24" fillId="37" borderId="19" xfId="0" applyNumberFormat="1" applyFont="1" applyFill="1" applyBorder="1" applyAlignment="1">
      <alignment/>
    </xf>
    <xf numFmtId="3" fontId="8" fillId="0" borderId="21" xfId="0" applyNumberFormat="1" applyFont="1" applyBorder="1" applyAlignment="1">
      <alignment horizontal="right" vertical="justify" indent="1"/>
    </xf>
    <xf numFmtId="0" fontId="9" fillId="37" borderId="0" xfId="0" applyFont="1" applyFill="1" applyAlignment="1">
      <alignment/>
    </xf>
    <xf numFmtId="3" fontId="24" fillId="37" borderId="13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 vertical="justify" indent="1"/>
    </xf>
    <xf numFmtId="41" fontId="14" fillId="33" borderId="53" xfId="0" applyNumberFormat="1" applyFont="1" applyFill="1" applyBorder="1" applyAlignment="1">
      <alignment/>
    </xf>
    <xf numFmtId="41" fontId="0" fillId="0" borderId="54" xfId="0" applyNumberFormat="1" applyFont="1" applyBorder="1" applyAlignment="1">
      <alignment/>
    </xf>
    <xf numFmtId="41" fontId="0" fillId="0" borderId="55" xfId="0" applyNumberFormat="1" applyFont="1" applyBorder="1" applyAlignment="1">
      <alignment/>
    </xf>
    <xf numFmtId="41" fontId="0" fillId="0" borderId="54" xfId="0" applyNumberFormat="1" applyFont="1" applyBorder="1" applyAlignment="1">
      <alignment/>
    </xf>
    <xf numFmtId="41" fontId="14" fillId="0" borderId="56" xfId="0" applyNumberFormat="1" applyFont="1" applyBorder="1" applyAlignment="1">
      <alignment/>
    </xf>
    <xf numFmtId="0" fontId="0" fillId="0" borderId="19" xfId="0" applyFont="1" applyBorder="1" applyAlignment="1">
      <alignment/>
    </xf>
    <xf numFmtId="41" fontId="0" fillId="0" borderId="57" xfId="0" applyNumberFormat="1" applyFont="1" applyBorder="1" applyAlignment="1">
      <alignment/>
    </xf>
    <xf numFmtId="41" fontId="0" fillId="0" borderId="53" xfId="0" applyNumberFormat="1" applyFont="1" applyBorder="1" applyAlignment="1">
      <alignment/>
    </xf>
    <xf numFmtId="164" fontId="13" fillId="0" borderId="53" xfId="0" applyNumberFormat="1" applyFont="1" applyFill="1" applyBorder="1" applyAlignment="1">
      <alignment horizontal="right" indent="2"/>
    </xf>
    <xf numFmtId="3" fontId="13" fillId="33" borderId="51" xfId="0" applyNumberFormat="1" applyFont="1" applyFill="1" applyBorder="1" applyAlignment="1">
      <alignment horizontal="right" indent="2"/>
    </xf>
    <xf numFmtId="164" fontId="13" fillId="33" borderId="51" xfId="0" applyNumberFormat="1" applyFont="1" applyFill="1" applyBorder="1" applyAlignment="1">
      <alignment horizontal="right" indent="2"/>
    </xf>
    <xf numFmtId="164" fontId="0" fillId="0" borderId="55" xfId="0" applyNumberFormat="1" applyFont="1" applyBorder="1" applyAlignment="1">
      <alignment horizontal="right" indent="2"/>
    </xf>
    <xf numFmtId="3" fontId="13" fillId="0" borderId="0" xfId="0" applyNumberFormat="1" applyFont="1" applyFill="1" applyBorder="1" applyAlignment="1">
      <alignment horizontal="right" indent="2"/>
    </xf>
    <xf numFmtId="0" fontId="35" fillId="37" borderId="35" xfId="0" applyFont="1" applyFill="1" applyBorder="1" applyAlignment="1">
      <alignment horizontal="center"/>
    </xf>
    <xf numFmtId="1" fontId="35" fillId="37" borderId="15" xfId="0" applyNumberFormat="1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41" fontId="34" fillId="0" borderId="58" xfId="0" applyNumberFormat="1" applyFont="1" applyBorder="1" applyAlignment="1">
      <alignment/>
    </xf>
    <xf numFmtId="41" fontId="34" fillId="0" borderId="59" xfId="0" applyNumberFormat="1" applyFont="1" applyBorder="1" applyAlignment="1">
      <alignment/>
    </xf>
    <xf numFmtId="172" fontId="36" fillId="37" borderId="18" xfId="0" applyNumberFormat="1" applyFont="1" applyFill="1" applyBorder="1" applyAlignment="1">
      <alignment horizontal="right"/>
    </xf>
    <xf numFmtId="172" fontId="36" fillId="37" borderId="31" xfId="0" applyNumberFormat="1" applyFont="1" applyFill="1" applyBorder="1" applyAlignment="1">
      <alignment horizontal="right"/>
    </xf>
    <xf numFmtId="41" fontId="34" fillId="0" borderId="22" xfId="0" applyNumberFormat="1" applyFont="1" applyBorder="1" applyAlignment="1">
      <alignment horizontal="left"/>
    </xf>
    <xf numFmtId="0" fontId="34" fillId="0" borderId="26" xfId="0" applyFont="1" applyBorder="1" applyAlignment="1">
      <alignment/>
    </xf>
    <xf numFmtId="41" fontId="34" fillId="34" borderId="38" xfId="0" applyNumberFormat="1" applyFont="1" applyFill="1" applyBorder="1" applyAlignment="1">
      <alignment/>
    </xf>
    <xf numFmtId="41" fontId="34" fillId="34" borderId="37" xfId="0" applyNumberFormat="1" applyFont="1" applyFill="1" applyBorder="1" applyAlignment="1">
      <alignment/>
    </xf>
    <xf numFmtId="41" fontId="34" fillId="34" borderId="32" xfId="0" applyNumberFormat="1" applyFont="1" applyFill="1" applyBorder="1" applyAlignment="1">
      <alignment/>
    </xf>
    <xf numFmtId="49" fontId="36" fillId="37" borderId="12" xfId="0" applyNumberFormat="1" applyFont="1" applyFill="1" applyBorder="1" applyAlignment="1">
      <alignment horizontal="left" indent="4"/>
    </xf>
    <xf numFmtId="165" fontId="25" fillId="0" borderId="0" xfId="0" applyNumberFormat="1" applyFont="1" applyAlignment="1">
      <alignment horizontal="right" vertical="justify" indent="5"/>
    </xf>
    <xf numFmtId="41" fontId="25" fillId="0" borderId="0" xfId="0" applyNumberFormat="1" applyFont="1" applyAlignment="1">
      <alignment horizontal="center" vertical="justify"/>
    </xf>
    <xf numFmtId="164" fontId="8" fillId="0" borderId="0" xfId="0" applyNumberFormat="1" applyFont="1" applyBorder="1" applyAlignment="1">
      <alignment horizontal="right" vertical="justify" indent="1"/>
    </xf>
    <xf numFmtId="0" fontId="38" fillId="0" borderId="0" xfId="0" applyFont="1" applyFill="1" applyBorder="1" applyAlignment="1">
      <alignment vertical="distributed"/>
    </xf>
    <xf numFmtId="3" fontId="38" fillId="0" borderId="0" xfId="0" applyNumberFormat="1" applyFont="1" applyFill="1" applyBorder="1" applyAlignment="1">
      <alignment horizontal="right" vertical="distributed"/>
    </xf>
    <xf numFmtId="49" fontId="36" fillId="33" borderId="12" xfId="0" applyNumberFormat="1" applyFont="1" applyFill="1" applyBorder="1" applyAlignment="1">
      <alignment horizontal="left" indent="4"/>
    </xf>
    <xf numFmtId="0" fontId="4" fillId="0" borderId="0" xfId="0" applyFont="1" applyAlignment="1">
      <alignment/>
    </xf>
    <xf numFmtId="3" fontId="23" fillId="33" borderId="44" xfId="0" applyNumberFormat="1" applyFont="1" applyFill="1" applyBorder="1" applyAlignment="1">
      <alignment/>
    </xf>
    <xf numFmtId="3" fontId="23" fillId="33" borderId="12" xfId="0" applyNumberFormat="1" applyFont="1" applyFill="1" applyBorder="1" applyAlignment="1">
      <alignment/>
    </xf>
    <xf numFmtId="0" fontId="13" fillId="0" borderId="27" xfId="0" applyFont="1" applyFill="1" applyBorder="1" applyAlignment="1">
      <alignment/>
    </xf>
    <xf numFmtId="3" fontId="22" fillId="0" borderId="28" xfId="0" applyNumberFormat="1" applyFont="1" applyFill="1" applyBorder="1" applyAlignment="1">
      <alignment/>
    </xf>
    <xf numFmtId="0" fontId="22" fillId="33" borderId="44" xfId="0" applyFont="1" applyFill="1" applyBorder="1" applyAlignment="1">
      <alignment horizontal="center"/>
    </xf>
    <xf numFmtId="3" fontId="22" fillId="0" borderId="28" xfId="0" applyNumberFormat="1" applyFont="1" applyFill="1" applyBorder="1" applyAlignment="1">
      <alignment horizontal="right"/>
    </xf>
    <xf numFmtId="49" fontId="14" fillId="0" borderId="27" xfId="0" applyNumberFormat="1" applyFont="1" applyBorder="1" applyAlignment="1">
      <alignment/>
    </xf>
    <xf numFmtId="0" fontId="14" fillId="36" borderId="60" xfId="0" applyFont="1" applyFill="1" applyBorder="1" applyAlignment="1">
      <alignment/>
    </xf>
    <xf numFmtId="0" fontId="22" fillId="36" borderId="61" xfId="0" applyFont="1" applyFill="1" applyBorder="1" applyAlignment="1">
      <alignment horizontal="center"/>
    </xf>
    <xf numFmtId="0" fontId="14" fillId="0" borderId="19" xfId="0" applyFont="1" applyFill="1" applyBorder="1" applyAlignment="1">
      <alignment/>
    </xf>
    <xf numFmtId="3" fontId="22" fillId="0" borderId="62" xfId="0" applyNumberFormat="1" applyFont="1" applyFill="1" applyBorder="1" applyAlignment="1">
      <alignment/>
    </xf>
    <xf numFmtId="0" fontId="22" fillId="0" borderId="24" xfId="0" applyFont="1" applyBorder="1" applyAlignment="1">
      <alignment horizontal="center"/>
    </xf>
    <xf numFmtId="3" fontId="23" fillId="0" borderId="31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41" fontId="23" fillId="33" borderId="12" xfId="0" applyNumberFormat="1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3" fontId="23" fillId="0" borderId="52" xfId="0" applyNumberFormat="1" applyFont="1" applyBorder="1" applyAlignment="1">
      <alignment horizontal="right"/>
    </xf>
    <xf numFmtId="0" fontId="15" fillId="0" borderId="0" xfId="0" applyFont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3" fontId="23" fillId="0" borderId="26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0" fontId="2" fillId="0" borderId="0" xfId="0" applyFont="1" applyAlignment="1">
      <alignment horizontal="center" vertical="distributed"/>
    </xf>
    <xf numFmtId="41" fontId="14" fillId="33" borderId="54" xfId="0" applyNumberFormat="1" applyFont="1" applyFill="1" applyBorder="1" applyAlignment="1">
      <alignment/>
    </xf>
    <xf numFmtId="41" fontId="13" fillId="35" borderId="63" xfId="0" applyNumberFormat="1" applyFont="1" applyFill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41" fontId="13" fillId="35" borderId="12" xfId="0" applyNumberFormat="1" applyFont="1" applyFill="1" applyBorder="1" applyAlignment="1">
      <alignment/>
    </xf>
    <xf numFmtId="41" fontId="14" fillId="33" borderId="11" xfId="0" applyNumberFormat="1" applyFont="1" applyFill="1" applyBorder="1" applyAlignment="1">
      <alignment/>
    </xf>
    <xf numFmtId="41" fontId="0" fillId="0" borderId="16" xfId="0" applyNumberFormat="1" applyFont="1" applyBorder="1" applyAlignment="1">
      <alignment/>
    </xf>
    <xf numFmtId="41" fontId="14" fillId="0" borderId="19" xfId="0" applyNumberFormat="1" applyFont="1" applyBorder="1" applyAlignment="1">
      <alignment/>
    </xf>
    <xf numFmtId="3" fontId="13" fillId="33" borderId="12" xfId="0" applyNumberFormat="1" applyFont="1" applyFill="1" applyBorder="1" applyAlignment="1">
      <alignment horizontal="right" indent="2"/>
    </xf>
    <xf numFmtId="164" fontId="13" fillId="33" borderId="12" xfId="0" applyNumberFormat="1" applyFont="1" applyFill="1" applyBorder="1" applyAlignment="1">
      <alignment horizontal="right" indent="2"/>
    </xf>
    <xf numFmtId="3" fontId="8" fillId="0" borderId="49" xfId="0" applyNumberFormat="1" applyFont="1" applyBorder="1" applyAlignment="1">
      <alignment horizontal="right"/>
    </xf>
    <xf numFmtId="0" fontId="14" fillId="0" borderId="12" xfId="0" applyFont="1" applyBorder="1" applyAlignment="1">
      <alignment/>
    </xf>
    <xf numFmtId="41" fontId="14" fillId="0" borderId="63" xfId="0" applyNumberFormat="1" applyFont="1" applyBorder="1" applyAlignment="1">
      <alignment/>
    </xf>
    <xf numFmtId="41" fontId="14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41" fontId="13" fillId="0" borderId="51" xfId="0" applyNumberFormat="1" applyFont="1" applyBorder="1" applyAlignment="1">
      <alignment/>
    </xf>
    <xf numFmtId="41" fontId="13" fillId="0" borderId="63" xfId="0" applyNumberFormat="1" applyFont="1" applyBorder="1" applyAlignment="1">
      <alignment/>
    </xf>
    <xf numFmtId="41" fontId="13" fillId="0" borderId="12" xfId="0" applyNumberFormat="1" applyFont="1" applyBorder="1" applyAlignment="1">
      <alignment/>
    </xf>
    <xf numFmtId="0" fontId="13" fillId="0" borderId="26" xfId="0" applyFont="1" applyBorder="1" applyAlignment="1">
      <alignment/>
    </xf>
    <xf numFmtId="41" fontId="13" fillId="0" borderId="64" xfId="0" applyNumberFormat="1" applyFont="1" applyBorder="1" applyAlignment="1">
      <alignment/>
    </xf>
    <xf numFmtId="165" fontId="13" fillId="0" borderId="63" xfId="0" applyNumberFormat="1" applyFont="1" applyBorder="1" applyAlignment="1">
      <alignment horizontal="right" indent="2"/>
    </xf>
    <xf numFmtId="165" fontId="13" fillId="0" borderId="12" xfId="0" applyNumberFormat="1" applyFont="1" applyBorder="1" applyAlignment="1">
      <alignment horizontal="right" indent="2"/>
    </xf>
    <xf numFmtId="164" fontId="13" fillId="0" borderId="51" xfId="0" applyNumberFormat="1" applyFont="1" applyFill="1" applyBorder="1" applyAlignment="1">
      <alignment horizontal="right" indent="2"/>
    </xf>
    <xf numFmtId="164" fontId="13" fillId="0" borderId="12" xfId="0" applyNumberFormat="1" applyFont="1" applyFill="1" applyBorder="1" applyAlignment="1">
      <alignment horizontal="right" indent="2"/>
    </xf>
    <xf numFmtId="0" fontId="13" fillId="0" borderId="13" xfId="0" applyFont="1" applyBorder="1" applyAlignment="1">
      <alignment/>
    </xf>
    <xf numFmtId="164" fontId="13" fillId="0" borderId="65" xfId="0" applyNumberFormat="1" applyFont="1" applyBorder="1" applyAlignment="1">
      <alignment horizontal="right" indent="2"/>
    </xf>
    <xf numFmtId="164" fontId="13" fillId="0" borderId="13" xfId="0" applyNumberFormat="1" applyFont="1" applyBorder="1" applyAlignment="1">
      <alignment horizontal="right" indent="2"/>
    </xf>
    <xf numFmtId="0" fontId="9" fillId="37" borderId="0" xfId="0" applyFont="1" applyFill="1" applyAlignment="1">
      <alignment/>
    </xf>
    <xf numFmtId="0" fontId="21" fillId="37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" fontId="24" fillId="0" borderId="13" xfId="0" applyNumberFormat="1" applyFont="1" applyFill="1" applyBorder="1" applyAlignment="1">
      <alignment/>
    </xf>
    <xf numFmtId="3" fontId="8" fillId="0" borderId="22" xfId="0" applyNumberFormat="1" applyFont="1" applyBorder="1" applyAlignment="1">
      <alignment horizontal="right" vertical="justify" indent="1"/>
    </xf>
    <xf numFmtId="165" fontId="25" fillId="37" borderId="0" xfId="0" applyNumberFormat="1" applyFont="1" applyFill="1" applyAlignment="1">
      <alignment horizontal="right" vertical="center" indent="1"/>
    </xf>
    <xf numFmtId="0" fontId="8" fillId="0" borderId="21" xfId="0" applyFont="1" applyBorder="1" applyAlignment="1">
      <alignment vertical="justify"/>
    </xf>
    <xf numFmtId="0" fontId="8" fillId="0" borderId="21" xfId="0" applyFont="1" applyBorder="1" applyAlignment="1">
      <alignment horizontal="left" vertical="distributed"/>
    </xf>
    <xf numFmtId="0" fontId="8" fillId="0" borderId="21" xfId="0" applyFont="1" applyBorder="1" applyAlignment="1">
      <alignment vertical="distributed"/>
    </xf>
    <xf numFmtId="41" fontId="39" fillId="0" borderId="0" xfId="0" applyNumberFormat="1" applyFont="1" applyAlignment="1">
      <alignment horizontal="right" vertical="justify" indent="1"/>
    </xf>
    <xf numFmtId="0" fontId="8" fillId="0" borderId="21" xfId="0" applyFont="1" applyBorder="1" applyAlignment="1">
      <alignment vertical="distributed" wrapText="1"/>
    </xf>
    <xf numFmtId="0" fontId="2" fillId="0" borderId="0" xfId="0" applyFont="1" applyBorder="1" applyAlignment="1">
      <alignment horizontal="left" vertical="distributed" wrapText="1" indent="2"/>
    </xf>
    <xf numFmtId="41" fontId="2" fillId="0" borderId="0" xfId="0" applyNumberFormat="1" applyFont="1" applyBorder="1" applyAlignment="1">
      <alignment horizontal="right" vertical="distributed" indent="1"/>
    </xf>
    <xf numFmtId="164" fontId="13" fillId="0" borderId="11" xfId="0" applyNumberFormat="1" applyFont="1" applyFill="1" applyBorder="1" applyAlignment="1">
      <alignment horizontal="right" indent="2"/>
    </xf>
    <xf numFmtId="3" fontId="2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33" borderId="66" xfId="0" applyNumberFormat="1" applyFont="1" applyFill="1" applyBorder="1" applyAlignment="1">
      <alignment horizontal="right" vertical="distributed"/>
    </xf>
    <xf numFmtId="3" fontId="2" fillId="0" borderId="49" xfId="0" applyNumberFormat="1" applyFont="1" applyBorder="1" applyAlignment="1">
      <alignment horizontal="right"/>
    </xf>
    <xf numFmtId="0" fontId="8" fillId="0" borderId="0" xfId="0" applyFont="1" applyFill="1" applyBorder="1" applyAlignment="1">
      <alignment vertical="distributed"/>
    </xf>
    <xf numFmtId="3" fontId="8" fillId="0" borderId="0" xfId="0" applyNumberFormat="1" applyFont="1" applyFill="1" applyBorder="1" applyAlignment="1">
      <alignment horizontal="right" vertical="distributed"/>
    </xf>
    <xf numFmtId="0" fontId="22" fillId="36" borderId="60" xfId="0" applyFont="1" applyFill="1" applyBorder="1" applyAlignment="1">
      <alignment horizontal="center"/>
    </xf>
    <xf numFmtId="3" fontId="22" fillId="0" borderId="19" xfId="0" applyNumberFormat="1" applyFont="1" applyFill="1" applyBorder="1" applyAlignment="1">
      <alignment/>
    </xf>
    <xf numFmtId="3" fontId="22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26" xfId="0" applyFont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3" fontId="22" fillId="0" borderId="23" xfId="0" applyNumberFormat="1" applyFont="1" applyFill="1" applyBorder="1" applyAlignment="1">
      <alignment/>
    </xf>
    <xf numFmtId="3" fontId="22" fillId="0" borderId="52" xfId="0" applyNumberFormat="1" applyFont="1" applyFill="1" applyBorder="1" applyAlignment="1">
      <alignment/>
    </xf>
    <xf numFmtId="0" fontId="22" fillId="0" borderId="35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3" fontId="22" fillId="0" borderId="28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0" fontId="22" fillId="36" borderId="24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right" vertical="center"/>
    </xf>
    <xf numFmtId="3" fontId="13" fillId="37" borderId="44" xfId="0" applyNumberFormat="1" applyFont="1" applyFill="1" applyBorder="1" applyAlignment="1">
      <alignment/>
    </xf>
    <xf numFmtId="41" fontId="36" fillId="33" borderId="46" xfId="0" applyNumberFormat="1" applyFont="1" applyFill="1" applyBorder="1" applyAlignment="1">
      <alignment horizontal="center"/>
    </xf>
    <xf numFmtId="0" fontId="14" fillId="33" borderId="63" xfId="0" applyFont="1" applyFill="1" applyBorder="1" applyAlignment="1">
      <alignment/>
    </xf>
    <xf numFmtId="0" fontId="14" fillId="0" borderId="67" xfId="0" applyFont="1" applyFill="1" applyBorder="1" applyAlignment="1">
      <alignment/>
    </xf>
    <xf numFmtId="49" fontId="14" fillId="0" borderId="68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3" fontId="22" fillId="0" borderId="27" xfId="0" applyNumberFormat="1" applyFont="1" applyFill="1" applyBorder="1" applyAlignment="1">
      <alignment/>
    </xf>
    <xf numFmtId="3" fontId="22" fillId="0" borderId="18" xfId="0" applyNumberFormat="1" applyFont="1" applyFill="1" applyBorder="1" applyAlignment="1">
      <alignment/>
    </xf>
    <xf numFmtId="0" fontId="22" fillId="33" borderId="32" xfId="0" applyFont="1" applyFill="1" applyBorder="1" applyAlignment="1">
      <alignment horizontal="center"/>
    </xf>
    <xf numFmtId="3" fontId="24" fillId="38" borderId="12" xfId="0" applyNumberFormat="1" applyFont="1" applyFill="1" applyBorder="1" applyAlignment="1">
      <alignment horizontal="right"/>
    </xf>
    <xf numFmtId="3" fontId="24" fillId="37" borderId="12" xfId="0" applyNumberFormat="1" applyFont="1" applyFill="1" applyBorder="1" applyAlignment="1">
      <alignment/>
    </xf>
    <xf numFmtId="3" fontId="24" fillId="37" borderId="13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41" fontId="23" fillId="33" borderId="32" xfId="0" applyNumberFormat="1" applyFont="1" applyFill="1" applyBorder="1" applyAlignment="1">
      <alignment/>
    </xf>
    <xf numFmtId="41" fontId="8" fillId="0" borderId="0" xfId="0" applyNumberFormat="1" applyFont="1" applyBorder="1" applyAlignment="1">
      <alignment vertical="justify"/>
    </xf>
    <xf numFmtId="3" fontId="8" fillId="0" borderId="0" xfId="0" applyNumberFormat="1" applyFont="1" applyBorder="1" applyAlignment="1">
      <alignment horizontal="right" vertical="justify" indent="1"/>
    </xf>
    <xf numFmtId="41" fontId="0" fillId="0" borderId="69" xfId="0" applyNumberFormat="1" applyFont="1" applyBorder="1" applyAlignment="1">
      <alignment/>
    </xf>
    <xf numFmtId="41" fontId="14" fillId="0" borderId="57" xfId="0" applyNumberFormat="1" applyFont="1" applyBorder="1" applyAlignment="1">
      <alignment/>
    </xf>
    <xf numFmtId="164" fontId="0" fillId="0" borderId="69" xfId="0" applyNumberFormat="1" applyFont="1" applyBorder="1" applyAlignment="1">
      <alignment horizontal="right" indent="2"/>
    </xf>
    <xf numFmtId="0" fontId="13" fillId="0" borderId="26" xfId="0" applyFont="1" applyBorder="1" applyAlignment="1">
      <alignment horizontal="left"/>
    </xf>
    <xf numFmtId="3" fontId="2" fillId="0" borderId="25" xfId="0" applyNumberFormat="1" applyFont="1" applyBorder="1" applyAlignment="1">
      <alignment horizontal="right"/>
    </xf>
    <xf numFmtId="3" fontId="8" fillId="33" borderId="43" xfId="0" applyNumberFormat="1" applyFont="1" applyFill="1" applyBorder="1" applyAlignment="1">
      <alignment horizontal="right" vertical="distributed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8" fillId="33" borderId="44" xfId="0" applyNumberFormat="1" applyFont="1" applyFill="1" applyBorder="1" applyAlignment="1">
      <alignment horizontal="right" vertical="distributed"/>
    </xf>
    <xf numFmtId="0" fontId="8" fillId="33" borderId="63" xfId="0" applyFont="1" applyFill="1" applyBorder="1" applyAlignment="1">
      <alignment vertical="distributed"/>
    </xf>
    <xf numFmtId="0" fontId="6" fillId="0" borderId="7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26" xfId="0" applyNumberFormat="1" applyFont="1" applyBorder="1" applyAlignment="1">
      <alignment/>
    </xf>
    <xf numFmtId="41" fontId="0" fillId="33" borderId="54" xfId="0" applyNumberFormat="1" applyFont="1" applyFill="1" applyBorder="1" applyAlignment="1">
      <alignment/>
    </xf>
    <xf numFmtId="41" fontId="0" fillId="33" borderId="11" xfId="0" applyNumberFormat="1" applyFont="1" applyFill="1" applyBorder="1" applyAlignment="1">
      <alignment/>
    </xf>
    <xf numFmtId="165" fontId="0" fillId="0" borderId="16" xfId="0" applyNumberFormat="1" applyFont="1" applyBorder="1" applyAlignment="1">
      <alignment horizontal="right" indent="2"/>
    </xf>
    <xf numFmtId="41" fontId="0" fillId="0" borderId="71" xfId="0" applyNumberFormat="1" applyFont="1" applyBorder="1" applyAlignment="1">
      <alignment/>
    </xf>
    <xf numFmtId="41" fontId="0" fillId="0" borderId="72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164" fontId="0" fillId="0" borderId="16" xfId="0" applyNumberFormat="1" applyFont="1" applyFill="1" applyBorder="1" applyAlignment="1">
      <alignment horizontal="right" indent="2"/>
    </xf>
    <xf numFmtId="164" fontId="13" fillId="0" borderId="14" xfId="0" applyNumberFormat="1" applyFont="1" applyBorder="1" applyAlignment="1">
      <alignment horizontal="right" indent="2"/>
    </xf>
    <xf numFmtId="164" fontId="13" fillId="0" borderId="26" xfId="0" applyNumberFormat="1" applyFont="1" applyBorder="1" applyAlignment="1">
      <alignment horizontal="right" indent="2"/>
    </xf>
    <xf numFmtId="41" fontId="14" fillId="0" borderId="51" xfId="0" applyNumberFormat="1" applyFont="1" applyBorder="1" applyAlignment="1">
      <alignment/>
    </xf>
    <xf numFmtId="49" fontId="0" fillId="0" borderId="73" xfId="0" applyNumberFormat="1" applyFont="1" applyBorder="1" applyAlignment="1">
      <alignment/>
    </xf>
    <xf numFmtId="3" fontId="23" fillId="0" borderId="73" xfId="0" applyNumberFormat="1" applyFont="1" applyBorder="1" applyAlignment="1">
      <alignment horizontal="right"/>
    </xf>
    <xf numFmtId="0" fontId="14" fillId="33" borderId="13" xfId="0" applyFont="1" applyFill="1" applyBorder="1" applyAlignment="1">
      <alignment/>
    </xf>
    <xf numFmtId="41" fontId="23" fillId="33" borderId="13" xfId="0" applyNumberFormat="1" applyFont="1" applyFill="1" applyBorder="1" applyAlignment="1">
      <alignment/>
    </xf>
    <xf numFmtId="0" fontId="22" fillId="0" borderId="32" xfId="0" applyFont="1" applyBorder="1" applyAlignment="1">
      <alignment horizontal="center"/>
    </xf>
    <xf numFmtId="0" fontId="8" fillId="0" borderId="0" xfId="0" applyFont="1" applyBorder="1" applyAlignment="1">
      <alignment vertical="justify"/>
    </xf>
    <xf numFmtId="0" fontId="8" fillId="0" borderId="0" xfId="0" applyFont="1" applyBorder="1" applyAlignment="1">
      <alignment horizontal="left" vertical="distributed"/>
    </xf>
    <xf numFmtId="0" fontId="8" fillId="0" borderId="0" xfId="0" applyNumberFormat="1" applyFont="1" applyBorder="1" applyAlignment="1">
      <alignment horizontal="right" vertical="justify" indent="1"/>
    </xf>
    <xf numFmtId="164" fontId="8" fillId="0" borderId="0" xfId="0" applyNumberFormat="1" applyFont="1" applyBorder="1" applyAlignment="1">
      <alignment horizontal="right" vertical="distributed" indent="1"/>
    </xf>
    <xf numFmtId="164" fontId="8" fillId="0" borderId="21" xfId="0" applyNumberFormat="1" applyFont="1" applyBorder="1" applyAlignment="1">
      <alignment horizontal="right" vertical="distributed" indent="1"/>
    </xf>
    <xf numFmtId="49" fontId="25" fillId="0" borderId="0" xfId="0" applyNumberFormat="1" applyFont="1" applyAlignment="1">
      <alignment horizontal="right" vertical="justify" indent="1"/>
    </xf>
    <xf numFmtId="0" fontId="8" fillId="0" borderId="0" xfId="0" applyFont="1" applyAlignment="1">
      <alignment vertical="center"/>
    </xf>
    <xf numFmtId="41" fontId="2" fillId="0" borderId="0" xfId="0" applyNumberFormat="1" applyFont="1" applyBorder="1" applyAlignment="1">
      <alignment horizontal="right" vertical="justify" indent="1"/>
    </xf>
    <xf numFmtId="3" fontId="23" fillId="0" borderId="73" xfId="0" applyNumberFormat="1" applyFont="1" applyBorder="1" applyAlignment="1">
      <alignment/>
    </xf>
    <xf numFmtId="0" fontId="40" fillId="0" borderId="0" xfId="0" applyNumberFormat="1" applyFont="1" applyAlignment="1">
      <alignment horizontal="right" vertical="justify" inden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74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67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23" fillId="0" borderId="30" xfId="0" applyFont="1" applyBorder="1" applyAlignment="1">
      <alignment/>
    </xf>
    <xf numFmtId="2" fontId="23" fillId="0" borderId="31" xfId="0" applyNumberFormat="1" applyFont="1" applyBorder="1" applyAlignment="1">
      <alignment horizontal="right" indent="2"/>
    </xf>
    <xf numFmtId="43" fontId="23" fillId="0" borderId="16" xfId="0" applyNumberFormat="1" applyFont="1" applyBorder="1" applyAlignment="1">
      <alignment/>
    </xf>
    <xf numFmtId="4" fontId="23" fillId="0" borderId="31" xfId="0" applyNumberFormat="1" applyFont="1" applyBorder="1" applyAlignment="1">
      <alignment horizontal="right" indent="2"/>
    </xf>
    <xf numFmtId="43" fontId="23" fillId="0" borderId="30" xfId="0" applyNumberFormat="1" applyFont="1" applyBorder="1" applyAlignment="1">
      <alignment/>
    </xf>
    <xf numFmtId="0" fontId="24" fillId="0" borderId="11" xfId="0" applyFont="1" applyBorder="1" applyAlignment="1">
      <alignment/>
    </xf>
    <xf numFmtId="43" fontId="23" fillId="0" borderId="11" xfId="0" applyNumberFormat="1" applyFont="1" applyBorder="1" applyAlignment="1">
      <alignment/>
    </xf>
    <xf numFmtId="43" fontId="23" fillId="0" borderId="31" xfId="0" applyNumberFormat="1" applyFont="1" applyBorder="1" applyAlignment="1">
      <alignment/>
    </xf>
    <xf numFmtId="0" fontId="24" fillId="0" borderId="26" xfId="0" applyFont="1" applyBorder="1" applyAlignment="1">
      <alignment/>
    </xf>
    <xf numFmtId="43" fontId="23" fillId="0" borderId="15" xfId="0" applyNumberFormat="1" applyFont="1" applyBorder="1" applyAlignment="1">
      <alignment/>
    </xf>
    <xf numFmtId="43" fontId="23" fillId="0" borderId="17" xfId="0" applyNumberFormat="1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44" xfId="0" applyFont="1" applyBorder="1" applyAlignment="1">
      <alignment/>
    </xf>
    <xf numFmtId="43" fontId="24" fillId="0" borderId="12" xfId="0" applyNumberFormat="1" applyFont="1" applyBorder="1" applyAlignment="1">
      <alignment/>
    </xf>
    <xf numFmtId="0" fontId="24" fillId="0" borderId="17" xfId="0" applyFont="1" applyBorder="1" applyAlignment="1">
      <alignment/>
    </xf>
    <xf numFmtId="43" fontId="23" fillId="0" borderId="75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43" fontId="24" fillId="0" borderId="0" xfId="0" applyNumberFormat="1" applyFont="1" applyBorder="1" applyAlignment="1">
      <alignment/>
    </xf>
    <xf numFmtId="0" fontId="24" fillId="0" borderId="69" xfId="0" applyFont="1" applyBorder="1" applyAlignment="1">
      <alignment/>
    </xf>
    <xf numFmtId="0" fontId="23" fillId="0" borderId="16" xfId="0" applyFont="1" applyBorder="1" applyAlignment="1">
      <alignment/>
    </xf>
    <xf numFmtId="43" fontId="23" fillId="0" borderId="30" xfId="0" applyNumberFormat="1" applyFont="1" applyBorder="1" applyAlignment="1">
      <alignment horizontal="center"/>
    </xf>
    <xf numFmtId="43" fontId="23" fillId="0" borderId="16" xfId="0" applyNumberFormat="1" applyFont="1" applyBorder="1" applyAlignment="1">
      <alignment horizontal="center"/>
    </xf>
    <xf numFmtId="0" fontId="24" fillId="0" borderId="72" xfId="0" applyFont="1" applyBorder="1" applyAlignment="1">
      <alignment/>
    </xf>
    <xf numFmtId="0" fontId="23" fillId="0" borderId="19" xfId="0" applyFont="1" applyBorder="1" applyAlignment="1">
      <alignment/>
    </xf>
    <xf numFmtId="0" fontId="24" fillId="0" borderId="76" xfId="0" applyFont="1" applyBorder="1" applyAlignment="1">
      <alignment/>
    </xf>
    <xf numFmtId="0" fontId="24" fillId="0" borderId="60" xfId="0" applyFont="1" applyBorder="1" applyAlignment="1">
      <alignment/>
    </xf>
    <xf numFmtId="43" fontId="24" fillId="0" borderId="60" xfId="0" applyNumberFormat="1" applyFont="1" applyBorder="1" applyAlignment="1">
      <alignment/>
    </xf>
    <xf numFmtId="43" fontId="24" fillId="0" borderId="61" xfId="0" applyNumberFormat="1" applyFont="1" applyBorder="1" applyAlignment="1">
      <alignment/>
    </xf>
    <xf numFmtId="0" fontId="24" fillId="0" borderId="64" xfId="0" applyFont="1" applyBorder="1" applyAlignment="1">
      <alignment/>
    </xf>
    <xf numFmtId="0" fontId="24" fillId="0" borderId="13" xfId="0" applyFont="1" applyBorder="1" applyAlignment="1">
      <alignment/>
    </xf>
    <xf numFmtId="43" fontId="24" fillId="0" borderId="19" xfId="0" applyNumberFormat="1" applyFont="1" applyBorder="1" applyAlignment="1">
      <alignment/>
    </xf>
    <xf numFmtId="43" fontId="24" fillId="0" borderId="62" xfId="0" applyNumberFormat="1" applyFont="1" applyBorder="1" applyAlignment="1">
      <alignment/>
    </xf>
    <xf numFmtId="43" fontId="24" fillId="0" borderId="13" xfId="0" applyNumberFormat="1" applyFont="1" applyBorder="1" applyAlignment="1">
      <alignment/>
    </xf>
    <xf numFmtId="43" fontId="24" fillId="0" borderId="32" xfId="0" applyNumberFormat="1" applyFont="1" applyBorder="1" applyAlignment="1">
      <alignment/>
    </xf>
    <xf numFmtId="0" fontId="24" fillId="0" borderId="69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 vertical="justify" indent="1"/>
    </xf>
    <xf numFmtId="0" fontId="2" fillId="0" borderId="0" xfId="0" applyFont="1" applyAlignment="1">
      <alignment horizontal="distributed" vertical="center"/>
    </xf>
    <xf numFmtId="41" fontId="25" fillId="0" borderId="0" xfId="0" applyNumberFormat="1" applyFont="1" applyAlignment="1">
      <alignment horizontal="distributed" vertical="justify" indent="1"/>
    </xf>
    <xf numFmtId="41" fontId="39" fillId="0" borderId="0" xfId="0" applyNumberFormat="1" applyFont="1" applyAlignment="1">
      <alignment horizontal="distributed" vertical="justify" indent="1"/>
    </xf>
    <xf numFmtId="0" fontId="2" fillId="0" borderId="0" xfId="0" applyFont="1" applyAlignment="1">
      <alignment horizontal="distributed" vertical="distributed"/>
    </xf>
    <xf numFmtId="0" fontId="2" fillId="0" borderId="0" xfId="0" applyFont="1" applyAlignment="1">
      <alignment horizontal="left" vertical="distributed" wrapText="1"/>
    </xf>
    <xf numFmtId="0" fontId="8" fillId="0" borderId="0" xfId="0" applyFont="1" applyBorder="1" applyAlignment="1">
      <alignment vertical="distributed" wrapText="1"/>
    </xf>
    <xf numFmtId="0" fontId="9" fillId="0" borderId="0" xfId="0" applyFont="1" applyFill="1" applyBorder="1" applyAlignment="1">
      <alignment vertical="distributed"/>
    </xf>
    <xf numFmtId="41" fontId="4" fillId="0" borderId="0" xfId="0" applyNumberFormat="1" applyFont="1" applyFill="1" applyBorder="1" applyAlignment="1">
      <alignment horizontal="right" vertical="distributed" indent="1"/>
    </xf>
    <xf numFmtId="164" fontId="4" fillId="0" borderId="0" xfId="0" applyNumberFormat="1" applyFont="1" applyFill="1" applyAlignment="1">
      <alignment horizontal="right" vertical="justify" indent="1"/>
    </xf>
    <xf numFmtId="0" fontId="10" fillId="33" borderId="0" xfId="0" applyFont="1" applyFill="1" applyBorder="1" applyAlignment="1">
      <alignment vertical="distributed"/>
    </xf>
    <xf numFmtId="41" fontId="7" fillId="37" borderId="0" xfId="0" applyNumberFormat="1" applyFont="1" applyFill="1" applyBorder="1" applyAlignment="1">
      <alignment horizontal="right" vertical="distributed" indent="1"/>
    </xf>
    <xf numFmtId="164" fontId="7" fillId="37" borderId="0" xfId="0" applyNumberFormat="1" applyFont="1" applyFill="1" applyAlignment="1">
      <alignment horizontal="right" vertical="justify" indent="1"/>
    </xf>
    <xf numFmtId="0" fontId="2" fillId="0" borderId="0" xfId="0" applyFont="1" applyBorder="1" applyAlignment="1">
      <alignment horizontal="left" vertical="distributed" wrapText="1"/>
    </xf>
    <xf numFmtId="0" fontId="6" fillId="0" borderId="0" xfId="0" applyFont="1" applyFill="1" applyAlignment="1">
      <alignment/>
    </xf>
    <xf numFmtId="49" fontId="40" fillId="0" borderId="0" xfId="0" applyNumberFormat="1" applyFont="1" applyFill="1" applyAlignment="1">
      <alignment horizontal="right" vertical="justify" indent="1"/>
    </xf>
    <xf numFmtId="3" fontId="8" fillId="33" borderId="0" xfId="0" applyNumberFormat="1" applyFont="1" applyFill="1" applyAlignment="1">
      <alignment horizontal="right" vertical="justify" indent="1"/>
    </xf>
    <xf numFmtId="0" fontId="40" fillId="0" borderId="0" xfId="0" applyNumberFormat="1" applyFont="1" applyFill="1" applyAlignment="1">
      <alignment horizontal="right" vertical="justify" indent="1"/>
    </xf>
    <xf numFmtId="0" fontId="13" fillId="0" borderId="0" xfId="0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right"/>
    </xf>
    <xf numFmtId="3" fontId="8" fillId="33" borderId="63" xfId="0" applyNumberFormat="1" applyFont="1" applyFill="1" applyBorder="1" applyAlignment="1">
      <alignment horizontal="center" vertical="distributed"/>
    </xf>
    <xf numFmtId="3" fontId="8" fillId="33" borderId="44" xfId="0" applyNumberFormat="1" applyFont="1" applyFill="1" applyBorder="1" applyAlignment="1">
      <alignment horizontal="center" vertical="distributed"/>
    </xf>
    <xf numFmtId="0" fontId="11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33" borderId="12" xfId="0" applyFont="1" applyFill="1" applyBorder="1" applyAlignment="1">
      <alignment/>
    </xf>
    <xf numFmtId="0" fontId="6" fillId="0" borderId="23" xfId="0" applyFont="1" applyBorder="1" applyAlignment="1">
      <alignment/>
    </xf>
    <xf numFmtId="3" fontId="6" fillId="0" borderId="77" xfId="0" applyNumberFormat="1" applyFont="1" applyBorder="1" applyAlignment="1">
      <alignment horizontal="center"/>
    </xf>
    <xf numFmtId="3" fontId="6" fillId="0" borderId="78" xfId="0" applyNumberFormat="1" applyFont="1" applyBorder="1" applyAlignment="1">
      <alignment horizontal="center"/>
    </xf>
    <xf numFmtId="3" fontId="6" fillId="0" borderId="79" xfId="0" applyNumberFormat="1" applyFont="1" applyBorder="1" applyAlignment="1">
      <alignment horizontal="center"/>
    </xf>
    <xf numFmtId="3" fontId="11" fillId="0" borderId="77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6" fillId="0" borderId="70" xfId="0" applyNumberFormat="1" applyFont="1" applyBorder="1" applyAlignment="1">
      <alignment horizontal="center"/>
    </xf>
    <xf numFmtId="3" fontId="6" fillId="0" borderId="80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2" fillId="0" borderId="26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1" fillId="0" borderId="26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49" fontId="8" fillId="0" borderId="26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8" fillId="0" borderId="65" xfId="0" applyNumberFormat="1" applyFont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0" fontId="8" fillId="33" borderId="12" xfId="0" applyFont="1" applyFill="1" applyBorder="1" applyAlignment="1">
      <alignment vertical="distributed"/>
    </xf>
    <xf numFmtId="3" fontId="8" fillId="33" borderId="81" xfId="0" applyNumberFormat="1" applyFont="1" applyFill="1" applyBorder="1" applyAlignment="1">
      <alignment horizontal="right" vertical="distributed"/>
    </xf>
    <xf numFmtId="0" fontId="8" fillId="33" borderId="13" xfId="0" applyFont="1" applyFill="1" applyBorder="1" applyAlignment="1">
      <alignment/>
    </xf>
    <xf numFmtId="3" fontId="6" fillId="0" borderId="82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0" fontId="8" fillId="0" borderId="26" xfId="0" applyFont="1" applyBorder="1" applyAlignment="1">
      <alignment/>
    </xf>
    <xf numFmtId="3" fontId="11" fillId="0" borderId="14" xfId="0" applyNumberFormat="1" applyFont="1" applyBorder="1" applyAlignment="1">
      <alignment horizontal="right"/>
    </xf>
    <xf numFmtId="3" fontId="11" fillId="0" borderId="32" xfId="0" applyNumberFormat="1" applyFont="1" applyBorder="1" applyAlignment="1">
      <alignment horizontal="right"/>
    </xf>
    <xf numFmtId="3" fontId="8" fillId="33" borderId="83" xfId="0" applyNumberFormat="1" applyFont="1" applyFill="1" applyBorder="1" applyAlignment="1">
      <alignment horizontal="right" vertical="distributed"/>
    </xf>
    <xf numFmtId="3" fontId="6" fillId="0" borderId="84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3" fontId="6" fillId="0" borderId="85" xfId="0" applyNumberFormat="1" applyFont="1" applyBorder="1" applyAlignment="1">
      <alignment horizontal="center"/>
    </xf>
    <xf numFmtId="3" fontId="2" fillId="0" borderId="86" xfId="0" applyNumberFormat="1" applyFont="1" applyBorder="1" applyAlignment="1">
      <alignment horizontal="right"/>
    </xf>
    <xf numFmtId="3" fontId="8" fillId="0" borderId="86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1" fillId="0" borderId="86" xfId="0" applyNumberFormat="1" applyFont="1" applyBorder="1" applyAlignment="1">
      <alignment horizontal="right"/>
    </xf>
    <xf numFmtId="3" fontId="11" fillId="0" borderId="49" xfId="0" applyNumberFormat="1" applyFont="1" applyBorder="1" applyAlignment="1">
      <alignment horizontal="right"/>
    </xf>
    <xf numFmtId="0" fontId="8" fillId="33" borderId="12" xfId="0" applyFont="1" applyFill="1" applyBorder="1" applyAlignment="1">
      <alignment vertical="justify"/>
    </xf>
    <xf numFmtId="3" fontId="8" fillId="33" borderId="51" xfId="0" applyNumberFormat="1" applyFont="1" applyFill="1" applyBorder="1" applyAlignment="1">
      <alignment vertical="justify"/>
    </xf>
    <xf numFmtId="3" fontId="8" fillId="33" borderId="44" xfId="0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horizontal="left" vertical="distributed"/>
    </xf>
    <xf numFmtId="3" fontId="2" fillId="0" borderId="0" xfId="0" applyNumberFormat="1" applyFont="1" applyFill="1" applyBorder="1" applyAlignment="1">
      <alignment horizontal="right" vertical="distributed"/>
    </xf>
    <xf numFmtId="3" fontId="12" fillId="0" borderId="0" xfId="0" applyNumberFormat="1" applyFont="1" applyFill="1" applyBorder="1" applyAlignment="1">
      <alignment horizontal="right" vertical="distributed"/>
    </xf>
    <xf numFmtId="49" fontId="36" fillId="37" borderId="12" xfId="0" applyNumberFormat="1" applyFont="1" applyFill="1" applyBorder="1" applyAlignment="1">
      <alignment horizontal="left" indent="3"/>
    </xf>
    <xf numFmtId="172" fontId="36" fillId="0" borderId="33" xfId="0" applyNumberFormat="1" applyFont="1" applyBorder="1" applyAlignment="1">
      <alignment horizontal="right"/>
    </xf>
    <xf numFmtId="0" fontId="35" fillId="37" borderId="24" xfId="0" applyFont="1" applyFill="1" applyBorder="1" applyAlignment="1">
      <alignment horizontal="center"/>
    </xf>
    <xf numFmtId="1" fontId="35" fillId="37" borderId="26" xfId="0" applyNumberFormat="1" applyFont="1" applyFill="1" applyBorder="1" applyAlignment="1">
      <alignment horizontal="center"/>
    </xf>
    <xf numFmtId="0" fontId="34" fillId="0" borderId="16" xfId="0" applyFont="1" applyBorder="1" applyAlignment="1">
      <alignment/>
    </xf>
    <xf numFmtId="41" fontId="34" fillId="34" borderId="30" xfId="0" applyNumberFormat="1" applyFont="1" applyFill="1" applyBorder="1" applyAlignment="1">
      <alignment/>
    </xf>
    <xf numFmtId="41" fontId="34" fillId="34" borderId="58" xfId="0" applyNumberFormat="1" applyFont="1" applyFill="1" applyBorder="1" applyAlignment="1">
      <alignment/>
    </xf>
    <xf numFmtId="41" fontId="34" fillId="34" borderId="22" xfId="0" applyNumberFormat="1" applyFont="1" applyFill="1" applyBorder="1" applyAlignment="1">
      <alignment/>
    </xf>
    <xf numFmtId="41" fontId="34" fillId="34" borderId="42" xfId="0" applyNumberFormat="1" applyFont="1" applyFill="1" applyBorder="1" applyAlignment="1">
      <alignment/>
    </xf>
    <xf numFmtId="49" fontId="36" fillId="0" borderId="12" xfId="0" applyNumberFormat="1" applyFont="1" applyFill="1" applyBorder="1" applyAlignment="1">
      <alignment horizontal="left" indent="4"/>
    </xf>
    <xf numFmtId="0" fontId="0" fillId="0" borderId="0" xfId="0" applyAlignment="1">
      <alignment horizontal="left" indent="3"/>
    </xf>
    <xf numFmtId="164" fontId="36" fillId="33" borderId="43" xfId="0" applyNumberFormat="1" applyFont="1" applyFill="1" applyBorder="1" applyAlignment="1">
      <alignment horizontal="left" indent="4"/>
    </xf>
    <xf numFmtId="0" fontId="35" fillId="37" borderId="12" xfId="0" applyFont="1" applyFill="1" applyBorder="1" applyAlignment="1">
      <alignment/>
    </xf>
    <xf numFmtId="0" fontId="35" fillId="0" borderId="24" xfId="0" applyFont="1" applyFill="1" applyBorder="1" applyAlignment="1">
      <alignment horizontal="center"/>
    </xf>
    <xf numFmtId="1" fontId="35" fillId="0" borderId="2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distributed"/>
    </xf>
    <xf numFmtId="164" fontId="36" fillId="33" borderId="46" xfId="0" applyNumberFormat="1" applyFont="1" applyFill="1" applyBorder="1" applyAlignment="1">
      <alignment horizontal="right" indent="1"/>
    </xf>
    <xf numFmtId="0" fontId="36" fillId="0" borderId="87" xfId="0" applyFont="1" applyBorder="1" applyAlignment="1">
      <alignment horizontal="center"/>
    </xf>
    <xf numFmtId="0" fontId="36" fillId="0" borderId="86" xfId="0" applyFont="1" applyBorder="1" applyAlignment="1">
      <alignment horizontal="center"/>
    </xf>
    <xf numFmtId="0" fontId="36" fillId="0" borderId="88" xfId="0" applyFont="1" applyBorder="1" applyAlignment="1">
      <alignment horizontal="center"/>
    </xf>
    <xf numFmtId="41" fontId="34" fillId="0" borderId="89" xfId="0" applyNumberFormat="1" applyFont="1" applyBorder="1" applyAlignment="1">
      <alignment/>
    </xf>
    <xf numFmtId="41" fontId="34" fillId="0" borderId="0" xfId="0" applyNumberFormat="1" applyFont="1" applyBorder="1" applyAlignment="1">
      <alignment/>
    </xf>
    <xf numFmtId="41" fontId="36" fillId="0" borderId="81" xfId="0" applyNumberFormat="1" applyFont="1" applyBorder="1" applyAlignment="1">
      <alignment/>
    </xf>
    <xf numFmtId="41" fontId="34" fillId="33" borderId="89" xfId="0" applyNumberFormat="1" applyFont="1" applyFill="1" applyBorder="1" applyAlignment="1">
      <alignment/>
    </xf>
    <xf numFmtId="41" fontId="36" fillId="33" borderId="78" xfId="0" applyNumberFormat="1" applyFont="1" applyFill="1" applyBorder="1" applyAlignment="1">
      <alignment/>
    </xf>
    <xf numFmtId="41" fontId="36" fillId="33" borderId="89" xfId="0" applyNumberFormat="1" applyFont="1" applyFill="1" applyBorder="1" applyAlignment="1">
      <alignment/>
    </xf>
    <xf numFmtId="41" fontId="34" fillId="0" borderId="21" xfId="0" applyNumberFormat="1" applyFont="1" applyBorder="1" applyAlignment="1">
      <alignment/>
    </xf>
    <xf numFmtId="41" fontId="36" fillId="33" borderId="81" xfId="0" applyNumberFormat="1" applyFont="1" applyFill="1" applyBorder="1" applyAlignment="1">
      <alignment horizontal="centerContinuous"/>
    </xf>
    <xf numFmtId="164" fontId="36" fillId="33" borderId="12" xfId="0" applyNumberFormat="1" applyFont="1" applyFill="1" applyBorder="1" applyAlignment="1">
      <alignment horizontal="left" indent="4"/>
    </xf>
    <xf numFmtId="41" fontId="36" fillId="33" borderId="12" xfId="0" applyNumberFormat="1" applyFont="1" applyFill="1" applyBorder="1" applyAlignment="1">
      <alignment horizontal="centerContinuous"/>
    </xf>
    <xf numFmtId="41" fontId="35" fillId="33" borderId="90" xfId="0" applyNumberFormat="1" applyFont="1" applyFill="1" applyBorder="1" applyAlignment="1">
      <alignment/>
    </xf>
    <xf numFmtId="172" fontId="36" fillId="0" borderId="89" xfId="0" applyNumberFormat="1" applyFont="1" applyFill="1" applyBorder="1" applyAlignment="1">
      <alignment horizontal="right"/>
    </xf>
    <xf numFmtId="172" fontId="36" fillId="0" borderId="0" xfId="0" applyNumberFormat="1" applyFont="1" applyFill="1" applyBorder="1" applyAlignment="1">
      <alignment horizontal="right"/>
    </xf>
    <xf numFmtId="172" fontId="36" fillId="33" borderId="63" xfId="0" applyNumberFormat="1" applyFont="1" applyFill="1" applyBorder="1" applyAlignment="1">
      <alignment horizontal="right"/>
    </xf>
    <xf numFmtId="41" fontId="36" fillId="33" borderId="76" xfId="0" applyNumberFormat="1" applyFont="1" applyFill="1" applyBorder="1" applyAlignment="1">
      <alignment/>
    </xf>
    <xf numFmtId="172" fontId="36" fillId="0" borderId="63" xfId="0" applyNumberFormat="1" applyFont="1" applyFill="1" applyBorder="1" applyAlignment="1">
      <alignment horizontal="right"/>
    </xf>
    <xf numFmtId="164" fontId="36" fillId="33" borderId="81" xfId="0" applyNumberFormat="1" applyFont="1" applyFill="1" applyBorder="1" applyAlignment="1">
      <alignment horizontal="left" indent="4"/>
    </xf>
    <xf numFmtId="172" fontId="36" fillId="37" borderId="68" xfId="0" applyNumberFormat="1" applyFont="1" applyFill="1" applyBorder="1" applyAlignment="1">
      <alignment horizontal="right"/>
    </xf>
    <xf numFmtId="172" fontId="36" fillId="37" borderId="89" xfId="0" applyNumberFormat="1" applyFont="1" applyFill="1" applyBorder="1" applyAlignment="1">
      <alignment horizontal="right"/>
    </xf>
    <xf numFmtId="41" fontId="35" fillId="33" borderId="12" xfId="0" applyNumberFormat="1" applyFont="1" applyFill="1" applyBorder="1" applyAlignment="1">
      <alignment/>
    </xf>
    <xf numFmtId="41" fontId="35" fillId="33" borderId="90" xfId="0" applyNumberFormat="1" applyFont="1" applyFill="1" applyBorder="1" applyAlignment="1">
      <alignment/>
    </xf>
    <xf numFmtId="172" fontId="36" fillId="0" borderId="50" xfId="0" applyNumberFormat="1" applyFont="1" applyBorder="1" applyAlignment="1">
      <alignment horizontal="right"/>
    </xf>
    <xf numFmtId="49" fontId="36" fillId="0" borderId="81" xfId="0" applyNumberFormat="1" applyFont="1" applyFill="1" applyBorder="1" applyAlignment="1">
      <alignment horizontal="left" indent="3"/>
    </xf>
    <xf numFmtId="41" fontId="34" fillId="34" borderId="0" xfId="0" applyNumberFormat="1" applyFont="1" applyFill="1" applyBorder="1" applyAlignment="1">
      <alignment/>
    </xf>
    <xf numFmtId="0" fontId="36" fillId="0" borderId="5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90" xfId="0" applyFont="1" applyBorder="1" applyAlignment="1">
      <alignment horizontal="center"/>
    </xf>
    <xf numFmtId="41" fontId="34" fillId="0" borderId="91" xfId="0" applyNumberFormat="1" applyFont="1" applyBorder="1" applyAlignment="1">
      <alignment/>
    </xf>
    <xf numFmtId="41" fontId="34" fillId="34" borderId="81" xfId="0" applyNumberFormat="1" applyFont="1" applyFill="1" applyBorder="1" applyAlignment="1">
      <alignment/>
    </xf>
    <xf numFmtId="41" fontId="34" fillId="34" borderId="9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justify"/>
    </xf>
    <xf numFmtId="3" fontId="8" fillId="0" borderId="0" xfId="0" applyNumberFormat="1" applyFont="1" applyFill="1" applyBorder="1" applyAlignment="1">
      <alignment vertical="justify"/>
    </xf>
    <xf numFmtId="172" fontId="36" fillId="0" borderId="30" xfId="0" applyNumberFormat="1" applyFont="1" applyFill="1" applyBorder="1" applyAlignment="1">
      <alignment horizontal="right"/>
    </xf>
    <xf numFmtId="43" fontId="24" fillId="0" borderId="44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2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 horizontal="distributed"/>
    </xf>
    <xf numFmtId="0" fontId="13" fillId="0" borderId="0" xfId="0" applyFont="1" applyFill="1" applyAlignment="1">
      <alignment horizontal="left"/>
    </xf>
    <xf numFmtId="0" fontId="14" fillId="0" borderId="2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14" fillId="0" borderId="6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distributed"/>
    </xf>
    <xf numFmtId="0" fontId="2" fillId="0" borderId="0" xfId="0" applyFont="1" applyAlignment="1">
      <alignment horizontal="distributed" vertical="distributed"/>
    </xf>
    <xf numFmtId="0" fontId="13" fillId="0" borderId="0" xfId="0" applyFont="1" applyAlignment="1">
      <alignment horizontal="left"/>
    </xf>
    <xf numFmtId="0" fontId="0" fillId="0" borderId="0" xfId="0" applyAlignment="1">
      <alignment horizontal="distributed"/>
    </xf>
    <xf numFmtId="0" fontId="14" fillId="0" borderId="26" xfId="0" applyFont="1" applyBorder="1" applyAlignment="1">
      <alignment horizont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distributed" vertical="distributed"/>
    </xf>
    <xf numFmtId="0" fontId="25" fillId="0" borderId="0" xfId="0" applyFont="1" applyAlignment="1">
      <alignment horizontal="distributed" vertical="distributed"/>
    </xf>
    <xf numFmtId="0" fontId="2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1" fillId="0" borderId="91" xfId="0" applyFont="1" applyBorder="1" applyAlignment="1">
      <alignment horizontal="left" vertical="distributed"/>
    </xf>
    <xf numFmtId="0" fontId="2" fillId="0" borderId="0" xfId="0" applyFont="1" applyAlignment="1">
      <alignment horizontal="distributed" vertical="distributed" wrapText="1"/>
    </xf>
    <xf numFmtId="0" fontId="2" fillId="0" borderId="0" xfId="0" applyFont="1" applyBorder="1" applyAlignment="1">
      <alignment horizontal="distributed" vertical="distributed" wrapText="1"/>
    </xf>
    <xf numFmtId="0" fontId="2" fillId="0" borderId="0" xfId="0" applyFont="1" applyAlignment="1">
      <alignment horizontal="left" vertical="distributed" wrapText="1"/>
    </xf>
    <xf numFmtId="0" fontId="11" fillId="0" borderId="0" xfId="0" applyFont="1" applyAlignment="1">
      <alignment horizontal="distributed" vertical="distributed" wrapText="1"/>
    </xf>
    <xf numFmtId="0" fontId="2" fillId="0" borderId="0" xfId="0" applyFont="1" applyAlignment="1">
      <alignment horizontal="center" vertical="distributed"/>
    </xf>
    <xf numFmtId="0" fontId="8" fillId="0" borderId="0" xfId="0" applyFont="1" applyBorder="1" applyAlignment="1">
      <alignment horizontal="distributed" vertical="distributed"/>
    </xf>
    <xf numFmtId="0" fontId="11" fillId="0" borderId="0" xfId="0" applyFont="1" applyAlignment="1">
      <alignment horizontal="left" vertical="distributed" wrapText="1"/>
    </xf>
    <xf numFmtId="0" fontId="17" fillId="0" borderId="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7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3" fontId="8" fillId="33" borderId="63" xfId="0" applyNumberFormat="1" applyFont="1" applyFill="1" applyBorder="1" applyAlignment="1">
      <alignment horizontal="center" vertical="distributed"/>
    </xf>
    <xf numFmtId="3" fontId="8" fillId="33" borderId="44" xfId="0" applyNumberFormat="1" applyFont="1" applyFill="1" applyBorder="1" applyAlignment="1">
      <alignment horizontal="center" vertical="distributed"/>
    </xf>
    <xf numFmtId="0" fontId="6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3" fontId="8" fillId="33" borderId="81" xfId="0" applyNumberFormat="1" applyFont="1" applyFill="1" applyBorder="1" applyAlignment="1">
      <alignment horizontal="center" vertical="distributed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distributed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distributed"/>
    </xf>
    <xf numFmtId="0" fontId="8" fillId="0" borderId="7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33" borderId="74" xfId="0" applyFont="1" applyFill="1" applyBorder="1" applyAlignment="1">
      <alignment horizontal="center"/>
    </xf>
    <xf numFmtId="0" fontId="33" fillId="33" borderId="35" xfId="0" applyFont="1" applyFill="1" applyBorder="1" applyAlignment="1">
      <alignment horizontal="center"/>
    </xf>
    <xf numFmtId="0" fontId="33" fillId="33" borderId="50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9" ht="15.75">
      <c r="A1" s="636" t="s">
        <v>31</v>
      </c>
      <c r="B1" s="636"/>
      <c r="C1" s="636"/>
      <c r="D1" s="636"/>
      <c r="E1" s="636"/>
      <c r="F1" s="636"/>
      <c r="G1" s="636"/>
      <c r="H1" s="636"/>
      <c r="I1" s="636"/>
    </row>
    <row r="2" spans="1:9" ht="15.75">
      <c r="A2" s="636" t="s">
        <v>77</v>
      </c>
      <c r="B2" s="636"/>
      <c r="C2" s="636"/>
      <c r="D2" s="636"/>
      <c r="E2" s="636"/>
      <c r="F2" s="636"/>
      <c r="G2" s="636"/>
      <c r="H2" s="636"/>
      <c r="I2" s="636"/>
    </row>
    <row r="3" spans="1:9" ht="15.75">
      <c r="A3" s="636" t="s">
        <v>78</v>
      </c>
      <c r="B3" s="636"/>
      <c r="C3" s="636"/>
      <c r="D3" s="636"/>
      <c r="E3" s="636"/>
      <c r="F3" s="636"/>
      <c r="G3" s="636"/>
      <c r="H3" s="636"/>
      <c r="I3" s="636"/>
    </row>
    <row r="4" spans="1:9" ht="15">
      <c r="A4" s="32"/>
      <c r="B4" s="32"/>
      <c r="C4" s="32"/>
      <c r="D4" s="32"/>
      <c r="E4" s="32"/>
      <c r="F4" s="32"/>
      <c r="G4" s="32"/>
      <c r="H4" s="32"/>
      <c r="I4" s="32"/>
    </row>
    <row r="5" spans="1:9" ht="15">
      <c r="A5" s="32"/>
      <c r="B5" s="32"/>
      <c r="C5" s="32"/>
      <c r="D5" s="32"/>
      <c r="E5" s="32"/>
      <c r="F5" s="32"/>
      <c r="G5" s="32"/>
      <c r="H5" s="32"/>
      <c r="I5" s="32"/>
    </row>
    <row r="6" spans="1:9" ht="15">
      <c r="A6" s="32"/>
      <c r="B6" s="32"/>
      <c r="C6" s="32"/>
      <c r="D6" s="32"/>
      <c r="E6" s="32"/>
      <c r="F6" s="32"/>
      <c r="G6" s="32"/>
      <c r="H6" s="32"/>
      <c r="I6" s="32"/>
    </row>
    <row r="7" spans="1:9" ht="15">
      <c r="A7" s="32"/>
      <c r="B7" s="32"/>
      <c r="C7" s="32"/>
      <c r="D7" s="32"/>
      <c r="E7" s="32"/>
      <c r="F7" s="32"/>
      <c r="G7" s="32"/>
      <c r="H7" s="32"/>
      <c r="I7" s="32"/>
    </row>
    <row r="8" spans="1:9" ht="15">
      <c r="A8" s="32"/>
      <c r="B8" s="32"/>
      <c r="C8" s="32"/>
      <c r="D8" s="32"/>
      <c r="E8" s="32"/>
      <c r="F8" s="32"/>
      <c r="G8" s="32"/>
      <c r="H8" s="32"/>
      <c r="I8" s="32"/>
    </row>
    <row r="9" spans="1:9" ht="15">
      <c r="A9" s="32"/>
      <c r="B9" s="32"/>
      <c r="C9" s="32"/>
      <c r="D9" s="32"/>
      <c r="E9" s="32"/>
      <c r="F9" s="32"/>
      <c r="G9" s="32"/>
      <c r="H9" s="32"/>
      <c r="I9" s="32"/>
    </row>
    <row r="21" spans="1:14" ht="18">
      <c r="A21" s="639" t="s">
        <v>306</v>
      </c>
      <c r="B21" s="639"/>
      <c r="C21" s="639"/>
      <c r="D21" s="639"/>
      <c r="E21" s="639"/>
      <c r="F21" s="639"/>
      <c r="G21" s="639"/>
      <c r="H21" s="639"/>
      <c r="I21" s="639"/>
      <c r="J21" s="335"/>
      <c r="K21" s="335"/>
      <c r="L21" s="335"/>
      <c r="M21" s="335"/>
      <c r="N21" s="335"/>
    </row>
    <row r="22" spans="1:14" ht="18">
      <c r="A22" s="639" t="s">
        <v>605</v>
      </c>
      <c r="B22" s="639"/>
      <c r="C22" s="639"/>
      <c r="D22" s="639"/>
      <c r="E22" s="639"/>
      <c r="F22" s="639"/>
      <c r="G22" s="639"/>
      <c r="H22" s="639"/>
      <c r="I22" s="639"/>
      <c r="J22" s="335"/>
      <c r="K22" s="335"/>
      <c r="L22" s="335"/>
      <c r="M22" s="335"/>
      <c r="N22" s="335"/>
    </row>
    <row r="23" spans="1:14" ht="18">
      <c r="A23" s="639" t="s">
        <v>606</v>
      </c>
      <c r="B23" s="639"/>
      <c r="C23" s="639"/>
      <c r="D23" s="639"/>
      <c r="E23" s="639"/>
      <c r="F23" s="639"/>
      <c r="G23" s="639"/>
      <c r="H23" s="639"/>
      <c r="I23" s="639"/>
      <c r="J23" s="335"/>
      <c r="K23" s="335"/>
      <c r="L23" s="335"/>
      <c r="M23" s="335"/>
      <c r="N23" s="335"/>
    </row>
    <row r="44" spans="1:14" ht="15">
      <c r="A44" s="13" t="s">
        <v>32</v>
      </c>
      <c r="B44" s="14"/>
      <c r="C44" s="14"/>
      <c r="F44" s="638" t="s">
        <v>299</v>
      </c>
      <c r="G44" s="638"/>
      <c r="H44" s="638"/>
      <c r="I44" s="638"/>
      <c r="J44" s="36"/>
      <c r="K44" s="638"/>
      <c r="L44" s="638"/>
      <c r="M44" s="638"/>
      <c r="N44" s="638"/>
    </row>
    <row r="45" spans="1:13" ht="15">
      <c r="A45" s="14" t="s">
        <v>33</v>
      </c>
      <c r="B45" s="14"/>
      <c r="C45" s="14"/>
      <c r="F45" s="37" t="s">
        <v>76</v>
      </c>
      <c r="G45" s="37"/>
      <c r="H45" s="37"/>
      <c r="J45" s="37"/>
      <c r="K45" s="37"/>
      <c r="L45" s="37"/>
      <c r="M45" s="37"/>
    </row>
    <row r="46" spans="1:3" ht="15">
      <c r="A46" s="14" t="s">
        <v>34</v>
      </c>
      <c r="B46" s="14"/>
      <c r="C46" s="14"/>
    </row>
    <row r="47" spans="1:3" ht="15">
      <c r="A47" s="14"/>
      <c r="B47" s="14"/>
      <c r="C47" s="14"/>
    </row>
    <row r="48" spans="1:3" ht="15">
      <c r="A48" s="14"/>
      <c r="B48" s="14"/>
      <c r="C48" s="14"/>
    </row>
    <row r="49" spans="1:3" ht="15">
      <c r="A49" s="14"/>
      <c r="B49" s="14"/>
      <c r="C49" s="14"/>
    </row>
    <row r="50" spans="1:3" ht="15">
      <c r="A50" s="14"/>
      <c r="B50" s="14"/>
      <c r="C50" s="14"/>
    </row>
    <row r="51" spans="1:3" ht="18.75" customHeight="1">
      <c r="A51" s="637" t="s">
        <v>607</v>
      </c>
      <c r="B51" s="636"/>
      <c r="C51" s="636"/>
    </row>
  </sheetData>
  <sheetProtection/>
  <mergeCells count="9">
    <mergeCell ref="A1:I1"/>
    <mergeCell ref="A2:I2"/>
    <mergeCell ref="A3:I3"/>
    <mergeCell ref="A51:C51"/>
    <mergeCell ref="K44:N44"/>
    <mergeCell ref="F44:I44"/>
    <mergeCell ref="A21:I21"/>
    <mergeCell ref="A22:I22"/>
    <mergeCell ref="A23:I2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7">
      <selection activeCell="J44" sqref="J44"/>
    </sheetView>
  </sheetViews>
  <sheetFormatPr defaultColWidth="9.140625" defaultRowHeight="12.75"/>
  <cols>
    <col min="1" max="1" width="36.28125" style="49" customWidth="1"/>
    <col min="2" max="2" width="12.421875" style="50" customWidth="1"/>
    <col min="3" max="5" width="12.57421875" style="50" customWidth="1"/>
    <col min="6" max="16384" width="9.140625" style="49" customWidth="1"/>
  </cols>
  <sheetData>
    <row r="1" spans="3:5" ht="12" customHeight="1">
      <c r="C1" s="379"/>
      <c r="D1" s="379"/>
      <c r="E1" s="379" t="s">
        <v>176</v>
      </c>
    </row>
    <row r="2" spans="2:5" ht="12" customHeight="1">
      <c r="B2" s="311" t="s">
        <v>330</v>
      </c>
      <c r="C2" s="311" t="s">
        <v>362</v>
      </c>
      <c r="D2" s="311" t="s">
        <v>341</v>
      </c>
      <c r="E2" s="311" t="s">
        <v>340</v>
      </c>
    </row>
    <row r="3" spans="2:5" ht="12" customHeight="1">
      <c r="B3" s="44" t="s">
        <v>326</v>
      </c>
      <c r="C3" s="44" t="s">
        <v>327</v>
      </c>
      <c r="D3" s="44" t="s">
        <v>342</v>
      </c>
      <c r="E3" s="44">
        <v>2011</v>
      </c>
    </row>
    <row r="4" spans="2:5" ht="12" customHeight="1">
      <c r="B4" s="44"/>
      <c r="C4" s="44"/>
      <c r="D4" s="44"/>
      <c r="E4" s="44"/>
    </row>
    <row r="5" spans="1:5" ht="16.5" customHeight="1">
      <c r="A5" s="316" t="s">
        <v>269</v>
      </c>
      <c r="B5" s="51"/>
      <c r="C5" s="51"/>
      <c r="D5" s="51"/>
      <c r="E5" s="51"/>
    </row>
    <row r="6" spans="1:5" ht="17.25" customHeight="1">
      <c r="A6" s="28" t="s">
        <v>182</v>
      </c>
      <c r="B6" s="51"/>
      <c r="C6" s="51"/>
      <c r="D6" s="51"/>
      <c r="E6" s="51"/>
    </row>
    <row r="7" spans="1:5" ht="12.75" customHeight="1">
      <c r="A7" s="662"/>
      <c r="B7" s="662"/>
      <c r="C7" s="662"/>
      <c r="D7" s="662"/>
      <c r="E7" s="662"/>
    </row>
    <row r="8" spans="1:5" s="1" customFormat="1" ht="18">
      <c r="A8" s="67" t="s">
        <v>0</v>
      </c>
      <c r="B8" s="6"/>
      <c r="C8" s="6"/>
      <c r="D8" s="6"/>
      <c r="E8" s="6"/>
    </row>
    <row r="9" spans="2:5" s="1" customFormat="1" ht="15" customHeight="1">
      <c r="B9" s="6"/>
      <c r="C9" s="6"/>
      <c r="D9" s="6"/>
      <c r="E9" s="6"/>
    </row>
    <row r="10" spans="1:5" s="3" customFormat="1" ht="17.25" customHeight="1">
      <c r="A10" s="68" t="s">
        <v>1</v>
      </c>
      <c r="B10" s="29">
        <f>SUM(B12+B15+B20+B34+B65)</f>
        <v>1537672</v>
      </c>
      <c r="C10" s="29">
        <f>SUM(C12+C15+C20+C34+C65)</f>
        <v>1557726</v>
      </c>
      <c r="D10" s="29">
        <f>SUM(D12+D15+D20+D34+D65)</f>
        <v>776747</v>
      </c>
      <c r="E10" s="29">
        <f>SUM(E12+E15+E20+E34+E65)</f>
        <v>1512841</v>
      </c>
    </row>
    <row r="11" spans="2:5" s="1" customFormat="1" ht="12.75" customHeight="1">
      <c r="B11" s="6"/>
      <c r="C11" s="6"/>
      <c r="D11" s="6"/>
      <c r="E11" s="6"/>
    </row>
    <row r="12" spans="1:5" s="1" customFormat="1" ht="12" customHeight="1">
      <c r="A12" s="54" t="s">
        <v>2</v>
      </c>
      <c r="B12" s="55">
        <v>70920</v>
      </c>
      <c r="C12" s="55">
        <v>70920</v>
      </c>
      <c r="D12" s="55">
        <v>43550</v>
      </c>
      <c r="E12" s="55">
        <v>75650</v>
      </c>
    </row>
    <row r="13" spans="1:5" s="1" customFormat="1" ht="12" customHeight="1">
      <c r="A13" s="663" t="s">
        <v>449</v>
      </c>
      <c r="B13" s="664"/>
      <c r="C13" s="664"/>
      <c r="D13" s="664"/>
      <c r="E13" s="664"/>
    </row>
    <row r="14" spans="2:5" s="1" customFormat="1" ht="12" customHeight="1">
      <c r="B14" s="6"/>
      <c r="C14" s="6"/>
      <c r="D14" s="6"/>
      <c r="E14" s="6"/>
    </row>
    <row r="15" spans="1:5" s="1" customFormat="1" ht="12" customHeight="1">
      <c r="A15" s="54" t="s">
        <v>189</v>
      </c>
      <c r="B15" s="55">
        <v>202270</v>
      </c>
      <c r="C15" s="55">
        <v>204324</v>
      </c>
      <c r="D15" s="55">
        <v>115684</v>
      </c>
      <c r="E15" s="55">
        <v>212324</v>
      </c>
    </row>
    <row r="16" spans="1:5" s="1" customFormat="1" ht="12" customHeight="1">
      <c r="A16" s="663" t="s">
        <v>454</v>
      </c>
      <c r="B16" s="664"/>
      <c r="C16" s="664"/>
      <c r="D16" s="664"/>
      <c r="E16" s="664"/>
    </row>
    <row r="17" spans="1:5" s="1" customFormat="1" ht="12" customHeight="1">
      <c r="A17" s="663" t="s">
        <v>472</v>
      </c>
      <c r="B17" s="664"/>
      <c r="C17" s="664"/>
      <c r="D17" s="664"/>
      <c r="E17" s="664"/>
    </row>
    <row r="18" spans="1:5" s="1" customFormat="1" ht="12" customHeight="1">
      <c r="A18" s="665" t="s">
        <v>473</v>
      </c>
      <c r="B18" s="666"/>
      <c r="C18" s="666"/>
      <c r="D18" s="666"/>
      <c r="E18" s="666"/>
    </row>
    <row r="19" spans="2:5" s="1" customFormat="1" ht="12" customHeight="1">
      <c r="B19" s="6"/>
      <c r="C19" s="6"/>
      <c r="D19" s="6"/>
      <c r="E19" s="6"/>
    </row>
    <row r="20" spans="1:5" s="1" customFormat="1" ht="12" customHeight="1">
      <c r="A20" s="54" t="s">
        <v>3</v>
      </c>
      <c r="B20" s="55">
        <f>SUM(B21:B22)</f>
        <v>218969</v>
      </c>
      <c r="C20" s="55">
        <f>SUM(C21:C22)</f>
        <v>236969</v>
      </c>
      <c r="D20" s="55">
        <f>SUM(D21:D22)</f>
        <v>125040</v>
      </c>
      <c r="E20" s="55">
        <f>SUM(E21:E22)</f>
        <v>243169</v>
      </c>
    </row>
    <row r="21" spans="1:5" s="1" customFormat="1" ht="12" customHeight="1">
      <c r="A21" s="38" t="s">
        <v>110</v>
      </c>
      <c r="B21" s="6">
        <v>151974</v>
      </c>
      <c r="C21" s="6">
        <v>153974</v>
      </c>
      <c r="D21" s="6">
        <v>77143</v>
      </c>
      <c r="E21" s="6">
        <v>153974</v>
      </c>
    </row>
    <row r="22" spans="1:5" s="1" customFormat="1" ht="12" customHeight="1">
      <c r="A22" s="38" t="s">
        <v>111</v>
      </c>
      <c r="B22" s="6">
        <v>66995</v>
      </c>
      <c r="C22" s="6">
        <v>82995</v>
      </c>
      <c r="D22" s="6">
        <v>47897</v>
      </c>
      <c r="E22" s="6">
        <v>89195</v>
      </c>
    </row>
    <row r="23" spans="1:5" s="1" customFormat="1" ht="10.5" customHeight="1">
      <c r="A23" s="38"/>
      <c r="B23" s="6"/>
      <c r="C23" s="6"/>
      <c r="D23" s="6"/>
      <c r="E23" s="6"/>
    </row>
    <row r="24" spans="1:5" s="1" customFormat="1" ht="12" customHeight="1">
      <c r="A24" s="655" t="s">
        <v>481</v>
      </c>
      <c r="B24" s="655"/>
      <c r="C24" s="655"/>
      <c r="D24" s="655"/>
      <c r="E24" s="655"/>
    </row>
    <row r="25" spans="1:5" s="1" customFormat="1" ht="12" customHeight="1">
      <c r="A25" s="654" t="s">
        <v>570</v>
      </c>
      <c r="B25" s="654"/>
      <c r="C25" s="654"/>
      <c r="D25" s="654"/>
      <c r="E25" s="654"/>
    </row>
    <row r="26" spans="1:5" s="1" customFormat="1" ht="12" customHeight="1">
      <c r="A26" s="655" t="s">
        <v>482</v>
      </c>
      <c r="B26" s="655"/>
      <c r="C26" s="655"/>
      <c r="D26" s="655"/>
      <c r="E26" s="655"/>
    </row>
    <row r="27" spans="1:5" s="1" customFormat="1" ht="12" customHeight="1">
      <c r="A27" s="655" t="s">
        <v>483</v>
      </c>
      <c r="B27" s="655"/>
      <c r="C27" s="655"/>
      <c r="D27" s="655"/>
      <c r="E27" s="655"/>
    </row>
    <row r="28" spans="1:5" s="1" customFormat="1" ht="12" customHeight="1">
      <c r="A28" s="655" t="s">
        <v>484</v>
      </c>
      <c r="B28" s="655"/>
      <c r="C28" s="655"/>
      <c r="D28" s="655"/>
      <c r="E28" s="655"/>
    </row>
    <row r="29" spans="1:5" s="1" customFormat="1" ht="12" customHeight="1">
      <c r="A29" s="655" t="s">
        <v>592</v>
      </c>
      <c r="B29" s="655"/>
      <c r="C29" s="655"/>
      <c r="D29" s="655"/>
      <c r="E29" s="655"/>
    </row>
    <row r="30" spans="1:5" s="1" customFormat="1" ht="12" customHeight="1">
      <c r="A30" s="56" t="s">
        <v>591</v>
      </c>
      <c r="B30" s="514"/>
      <c r="C30" s="514"/>
      <c r="D30" s="514"/>
      <c r="E30" s="514"/>
    </row>
    <row r="31" spans="1:5" s="1" customFormat="1" ht="12" customHeight="1">
      <c r="A31" s="655" t="s">
        <v>593</v>
      </c>
      <c r="B31" s="655"/>
      <c r="C31" s="655"/>
      <c r="D31" s="655"/>
      <c r="E31" s="655"/>
    </row>
    <row r="32" spans="1:5" s="1" customFormat="1" ht="12" customHeight="1">
      <c r="A32" s="1" t="s">
        <v>594</v>
      </c>
      <c r="B32" s="6"/>
      <c r="C32" s="6"/>
      <c r="D32" s="6"/>
      <c r="E32" s="6"/>
    </row>
    <row r="33" spans="2:5" s="1" customFormat="1" ht="12" customHeight="1">
      <c r="B33" s="6"/>
      <c r="C33" s="6"/>
      <c r="D33" s="6"/>
      <c r="E33" s="6"/>
    </row>
    <row r="34" spans="1:5" s="1" customFormat="1" ht="12" customHeight="1">
      <c r="A34" s="54" t="s">
        <v>112</v>
      </c>
      <c r="B34" s="55">
        <f>SUM(B36+B39+B43+B47+B51+B55)</f>
        <v>487828</v>
      </c>
      <c r="C34" s="55">
        <f>SUM(C36+C39+C43+C47+C51+C55)</f>
        <v>487828</v>
      </c>
      <c r="D34" s="55">
        <f>SUM(D36+D39+D43+D47+D51+D55)</f>
        <v>235569</v>
      </c>
      <c r="E34" s="55">
        <f>SUM(E36+E39+E43+E47+E51+E55)</f>
        <v>489522</v>
      </c>
    </row>
    <row r="35" spans="1:5" s="5" customFormat="1" ht="10.5" customHeight="1">
      <c r="A35" s="666"/>
      <c r="B35" s="666"/>
      <c r="C35" s="666"/>
      <c r="D35" s="666"/>
      <c r="E35" s="666"/>
    </row>
    <row r="36" spans="1:5" s="5" customFormat="1" ht="12" customHeight="1">
      <c r="A36" s="57" t="s">
        <v>148</v>
      </c>
      <c r="B36" s="6">
        <v>5835</v>
      </c>
      <c r="C36" s="6">
        <v>5835</v>
      </c>
      <c r="D36" s="6">
        <v>3275</v>
      </c>
      <c r="E36" s="6">
        <v>6468</v>
      </c>
    </row>
    <row r="37" spans="1:5" s="5" customFormat="1" ht="12" customHeight="1">
      <c r="A37" s="654" t="s">
        <v>455</v>
      </c>
      <c r="B37" s="654"/>
      <c r="C37" s="654"/>
      <c r="D37" s="654"/>
      <c r="E37" s="654"/>
    </row>
    <row r="38" spans="1:5" s="1" customFormat="1" ht="10.5" customHeight="1">
      <c r="A38" s="4"/>
      <c r="B38" s="7"/>
      <c r="C38" s="7"/>
      <c r="D38" s="7"/>
      <c r="E38" s="7"/>
    </row>
    <row r="39" spans="1:5" s="1" customFormat="1" ht="12" customHeight="1">
      <c r="A39" s="57" t="s">
        <v>149</v>
      </c>
      <c r="B39" s="6">
        <v>5123</v>
      </c>
      <c r="C39" s="6">
        <v>5123</v>
      </c>
      <c r="D39" s="6">
        <v>1983</v>
      </c>
      <c r="E39" s="6">
        <v>4490</v>
      </c>
    </row>
    <row r="40" spans="1:5" s="1" customFormat="1" ht="12" customHeight="1">
      <c r="A40" s="655" t="s">
        <v>474</v>
      </c>
      <c r="B40" s="655"/>
      <c r="C40" s="655"/>
      <c r="D40" s="655"/>
      <c r="E40" s="655"/>
    </row>
    <row r="41" spans="1:5" s="1" customFormat="1" ht="12" customHeight="1">
      <c r="A41" s="56" t="s">
        <v>332</v>
      </c>
      <c r="B41" s="341"/>
      <c r="C41" s="341"/>
      <c r="D41" s="341"/>
      <c r="E41" s="341"/>
    </row>
    <row r="42" spans="2:5" s="1" customFormat="1" ht="10.5" customHeight="1">
      <c r="B42" s="6"/>
      <c r="C42" s="6"/>
      <c r="D42" s="6"/>
      <c r="E42" s="6"/>
    </row>
    <row r="43" spans="1:5" s="1" customFormat="1" ht="12" customHeight="1">
      <c r="A43" s="57" t="s">
        <v>150</v>
      </c>
      <c r="B43" s="6">
        <v>1833</v>
      </c>
      <c r="C43" s="6">
        <v>1833</v>
      </c>
      <c r="D43" s="6">
        <v>797</v>
      </c>
      <c r="E43" s="6">
        <v>1772</v>
      </c>
    </row>
    <row r="44" spans="1:5" s="1" customFormat="1" ht="12" customHeight="1">
      <c r="A44" s="655" t="s">
        <v>470</v>
      </c>
      <c r="B44" s="655"/>
      <c r="C44" s="655"/>
      <c r="D44" s="655"/>
      <c r="E44" s="655"/>
    </row>
    <row r="45" spans="1:5" s="1" customFormat="1" ht="10.5" customHeight="1">
      <c r="A45" s="1" t="s">
        <v>333</v>
      </c>
      <c r="B45" s="6"/>
      <c r="C45" s="6"/>
      <c r="D45" s="6"/>
      <c r="E45" s="6"/>
    </row>
    <row r="46" spans="2:5" s="1" customFormat="1" ht="10.5" customHeight="1">
      <c r="B46" s="6"/>
      <c r="C46" s="6"/>
      <c r="D46" s="6"/>
      <c r="E46" s="6"/>
    </row>
    <row r="47" spans="1:5" s="1" customFormat="1" ht="12" customHeight="1">
      <c r="A47" s="57" t="s">
        <v>151</v>
      </c>
      <c r="B47" s="6">
        <v>9054</v>
      </c>
      <c r="C47" s="6">
        <v>9054</v>
      </c>
      <c r="D47" s="6">
        <v>4252</v>
      </c>
      <c r="E47" s="6">
        <v>7779</v>
      </c>
    </row>
    <row r="48" spans="1:5" s="1" customFormat="1" ht="12" customHeight="1">
      <c r="A48" s="655" t="s">
        <v>485</v>
      </c>
      <c r="B48" s="655"/>
      <c r="C48" s="655"/>
      <c r="D48" s="655"/>
      <c r="E48" s="655"/>
    </row>
    <row r="49" spans="1:5" s="1" customFormat="1" ht="12" customHeight="1">
      <c r="A49" s="654" t="s">
        <v>475</v>
      </c>
      <c r="B49" s="654"/>
      <c r="C49" s="654"/>
      <c r="D49" s="654"/>
      <c r="E49" s="654"/>
    </row>
    <row r="50" spans="2:5" s="1" customFormat="1" ht="10.5" customHeight="1">
      <c r="B50" s="6"/>
      <c r="C50" s="6"/>
      <c r="D50" s="6"/>
      <c r="E50" s="6"/>
    </row>
    <row r="51" spans="1:5" s="1" customFormat="1" ht="12" customHeight="1">
      <c r="A51" s="57" t="s">
        <v>152</v>
      </c>
      <c r="B51" s="6">
        <v>38844</v>
      </c>
      <c r="C51" s="6">
        <v>38844</v>
      </c>
      <c r="D51" s="6">
        <v>20348</v>
      </c>
      <c r="E51" s="6">
        <v>40143</v>
      </c>
    </row>
    <row r="52" spans="1:5" s="1" customFormat="1" ht="12" customHeight="1">
      <c r="A52" s="655" t="s">
        <v>486</v>
      </c>
      <c r="B52" s="655"/>
      <c r="C52" s="655"/>
      <c r="D52" s="655"/>
      <c r="E52" s="655"/>
    </row>
    <row r="53" spans="1:5" s="1" customFormat="1" ht="12" customHeight="1">
      <c r="A53" s="654" t="s">
        <v>450</v>
      </c>
      <c r="B53" s="654"/>
      <c r="C53" s="654"/>
      <c r="D53" s="654"/>
      <c r="E53" s="654"/>
    </row>
    <row r="54" spans="1:5" s="1" customFormat="1" ht="12" customHeight="1">
      <c r="A54" s="56"/>
      <c r="B54" s="56"/>
      <c r="C54" s="56"/>
      <c r="D54" s="56"/>
      <c r="E54" s="56"/>
    </row>
    <row r="55" spans="1:5" s="1" customFormat="1" ht="12" customHeight="1">
      <c r="A55" s="57" t="s">
        <v>153</v>
      </c>
      <c r="B55" s="6">
        <v>427139</v>
      </c>
      <c r="C55" s="6">
        <v>427139</v>
      </c>
      <c r="D55" s="6">
        <v>204914</v>
      </c>
      <c r="E55" s="6">
        <v>428870</v>
      </c>
    </row>
    <row r="56" spans="1:5" s="1" customFormat="1" ht="12" customHeight="1">
      <c r="A56" s="655" t="s">
        <v>476</v>
      </c>
      <c r="B56" s="655"/>
      <c r="C56" s="655"/>
      <c r="D56" s="655"/>
      <c r="E56" s="655"/>
    </row>
    <row r="57" spans="1:5" s="1" customFormat="1" ht="12" customHeight="1">
      <c r="A57" s="655" t="s">
        <v>477</v>
      </c>
      <c r="B57" s="655"/>
      <c r="C57" s="655"/>
      <c r="D57" s="655"/>
      <c r="E57" s="655"/>
    </row>
    <row r="58" spans="1:5" s="1" customFormat="1" ht="12" customHeight="1">
      <c r="A58" s="654" t="s">
        <v>478</v>
      </c>
      <c r="B58" s="654"/>
      <c r="C58" s="654"/>
      <c r="D58" s="654"/>
      <c r="E58" s="654"/>
    </row>
    <row r="59" spans="1:5" s="1" customFormat="1" ht="12" customHeight="1">
      <c r="A59" s="56"/>
      <c r="B59" s="56"/>
      <c r="C59" s="56"/>
      <c r="D59" s="56"/>
      <c r="E59" s="56"/>
    </row>
    <row r="60" spans="1:5" s="1" customFormat="1" ht="12.75" customHeight="1">
      <c r="A60" s="56"/>
      <c r="B60" s="56"/>
      <c r="C60" s="56"/>
      <c r="D60" s="56"/>
      <c r="E60" s="56"/>
    </row>
    <row r="61" spans="1:5" s="1" customFormat="1" ht="12.75" customHeight="1">
      <c r="A61" s="56"/>
      <c r="B61" s="50"/>
      <c r="C61" s="379"/>
      <c r="D61" s="379"/>
      <c r="E61" s="379" t="s">
        <v>176</v>
      </c>
    </row>
    <row r="62" spans="1:5" s="1" customFormat="1" ht="12.75" customHeight="1">
      <c r="A62" s="56"/>
      <c r="B62" s="311" t="s">
        <v>330</v>
      </c>
      <c r="C62" s="311" t="s">
        <v>362</v>
      </c>
      <c r="D62" s="311" t="s">
        <v>341</v>
      </c>
      <c r="E62" s="311" t="s">
        <v>340</v>
      </c>
    </row>
    <row r="63" spans="1:5" s="1" customFormat="1" ht="12.75" customHeight="1">
      <c r="A63" s="56"/>
      <c r="B63" s="44" t="s">
        <v>326</v>
      </c>
      <c r="C63" s="44" t="s">
        <v>327</v>
      </c>
      <c r="D63" s="44" t="s">
        <v>342</v>
      </c>
      <c r="E63" s="44">
        <v>2011</v>
      </c>
    </row>
    <row r="64" spans="1:5" s="1" customFormat="1" ht="12.75" customHeight="1">
      <c r="A64" s="56"/>
      <c r="B64" s="56"/>
      <c r="C64" s="56"/>
      <c r="D64" s="56"/>
      <c r="E64" s="56"/>
    </row>
    <row r="65" spans="1:5" s="1" customFormat="1" ht="12" customHeight="1">
      <c r="A65" s="54" t="s">
        <v>109</v>
      </c>
      <c r="B65" s="55">
        <f>SUM(B66:B71)</f>
        <v>557685</v>
      </c>
      <c r="C65" s="55">
        <f>SUM(C66:C71)</f>
        <v>557685</v>
      </c>
      <c r="D65" s="55">
        <f>SUM(D66:D71)</f>
        <v>256904</v>
      </c>
      <c r="E65" s="55">
        <f>SUM(E66+E67+E68+E69+E70+E71)</f>
        <v>492176</v>
      </c>
    </row>
    <row r="66" spans="1:5" s="1" customFormat="1" ht="12" customHeight="1">
      <c r="A66" s="38" t="s">
        <v>113</v>
      </c>
      <c r="B66" s="6">
        <v>11520</v>
      </c>
      <c r="C66" s="6">
        <v>11520</v>
      </c>
      <c r="D66" s="6">
        <v>5579</v>
      </c>
      <c r="E66" s="6">
        <v>10570</v>
      </c>
    </row>
    <row r="67" spans="1:5" s="1" customFormat="1" ht="12" customHeight="1">
      <c r="A67" s="38" t="s">
        <v>321</v>
      </c>
      <c r="B67" s="6">
        <v>220008</v>
      </c>
      <c r="C67" s="6">
        <v>220008</v>
      </c>
      <c r="D67" s="6">
        <v>116946</v>
      </c>
      <c r="E67" s="6">
        <v>234008</v>
      </c>
    </row>
    <row r="68" spans="1:5" s="1" customFormat="1" ht="12" customHeight="1">
      <c r="A68" s="38" t="s">
        <v>114</v>
      </c>
      <c r="B68" s="6">
        <v>148995</v>
      </c>
      <c r="C68" s="6">
        <v>148995</v>
      </c>
      <c r="D68" s="6">
        <v>58969</v>
      </c>
      <c r="E68" s="6">
        <v>88375</v>
      </c>
    </row>
    <row r="69" spans="1:5" s="1" customFormat="1" ht="12" customHeight="1">
      <c r="A69" s="38" t="s">
        <v>116</v>
      </c>
      <c r="B69" s="6">
        <v>53926</v>
      </c>
      <c r="C69" s="6">
        <v>53926</v>
      </c>
      <c r="D69" s="6">
        <v>20920</v>
      </c>
      <c r="E69" s="6">
        <v>41973</v>
      </c>
    </row>
    <row r="70" spans="1:5" s="1" customFormat="1" ht="12" customHeight="1">
      <c r="A70" s="38" t="s">
        <v>115</v>
      </c>
      <c r="B70" s="6">
        <v>121496</v>
      </c>
      <c r="C70" s="6">
        <v>121496</v>
      </c>
      <c r="D70" s="6">
        <v>53495</v>
      </c>
      <c r="E70" s="6">
        <v>115294</v>
      </c>
    </row>
    <row r="71" spans="1:5" s="1" customFormat="1" ht="12" customHeight="1">
      <c r="A71" s="38" t="s">
        <v>144</v>
      </c>
      <c r="B71" s="6">
        <v>1740</v>
      </c>
      <c r="C71" s="6">
        <v>1740</v>
      </c>
      <c r="D71" s="6">
        <v>995</v>
      </c>
      <c r="E71" s="6">
        <v>1956</v>
      </c>
    </row>
    <row r="72" spans="1:5" s="1" customFormat="1" ht="12" customHeight="1">
      <c r="A72" s="38"/>
      <c r="B72" s="6"/>
      <c r="C72" s="6"/>
      <c r="D72" s="6"/>
      <c r="E72" s="6"/>
    </row>
    <row r="73" spans="1:5" s="1" customFormat="1" ht="12" customHeight="1">
      <c r="A73" s="655" t="s">
        <v>453</v>
      </c>
      <c r="B73" s="655"/>
      <c r="C73" s="655"/>
      <c r="D73" s="655"/>
      <c r="E73" s="655"/>
    </row>
    <row r="74" spans="1:5" s="1" customFormat="1" ht="12" customHeight="1">
      <c r="A74" s="655" t="s">
        <v>469</v>
      </c>
      <c r="B74" s="655"/>
      <c r="C74" s="655"/>
      <c r="D74" s="655"/>
      <c r="E74" s="655"/>
    </row>
    <row r="75" spans="1:5" s="1" customFormat="1" ht="12" customHeight="1">
      <c r="A75" s="654" t="s">
        <v>480</v>
      </c>
      <c r="B75" s="654"/>
      <c r="C75" s="654"/>
      <c r="D75" s="654"/>
      <c r="E75" s="654"/>
    </row>
    <row r="76" spans="1:5" s="1" customFormat="1" ht="12" customHeight="1">
      <c r="A76" s="38"/>
      <c r="B76" s="6"/>
      <c r="C76" s="6"/>
      <c r="D76" s="6"/>
      <c r="E76" s="6"/>
    </row>
    <row r="77" spans="1:5" s="1" customFormat="1" ht="12" customHeight="1">
      <c r="A77" s="38"/>
      <c r="B77" s="6"/>
      <c r="C77" s="6"/>
      <c r="D77" s="6"/>
      <c r="E77" s="6"/>
    </row>
    <row r="78" spans="1:5" s="1" customFormat="1" ht="12" customHeight="1">
      <c r="A78" s="52" t="s">
        <v>528</v>
      </c>
      <c r="B78" s="526">
        <f>SUM(B80+B84+B96)</f>
        <v>341152</v>
      </c>
      <c r="C78" s="526">
        <f>SUM(C80+C84+C96)</f>
        <v>341152</v>
      </c>
      <c r="D78" s="526">
        <f>SUM(D80+D84+D96)</f>
        <v>166976</v>
      </c>
      <c r="E78" s="526">
        <f>SUM(E80+E84+E96)</f>
        <v>333660</v>
      </c>
    </row>
    <row r="79" spans="2:5" s="1" customFormat="1" ht="12" customHeight="1">
      <c r="B79" s="6"/>
      <c r="C79" s="6"/>
      <c r="D79" s="6"/>
      <c r="E79" s="6"/>
    </row>
    <row r="80" spans="1:5" s="1" customFormat="1" ht="12" customHeight="1">
      <c r="A80" s="524" t="s">
        <v>525</v>
      </c>
      <c r="B80" s="525">
        <v>0</v>
      </c>
      <c r="C80" s="525">
        <v>0</v>
      </c>
      <c r="D80" s="527">
        <v>7</v>
      </c>
      <c r="E80" s="527">
        <v>7</v>
      </c>
    </row>
    <row r="81" spans="1:5" s="1" customFormat="1" ht="12" customHeight="1">
      <c r="A81" s="655" t="s">
        <v>456</v>
      </c>
      <c r="B81" s="655"/>
      <c r="C81" s="655"/>
      <c r="D81" s="655"/>
      <c r="E81" s="655"/>
    </row>
    <row r="82" spans="1:5" s="1" customFormat="1" ht="12" customHeight="1">
      <c r="A82" s="654" t="s">
        <v>373</v>
      </c>
      <c r="B82" s="654"/>
      <c r="C82" s="654"/>
      <c r="D82" s="654"/>
      <c r="E82" s="654"/>
    </row>
    <row r="83" spans="1:5" s="1" customFormat="1" ht="12" customHeight="1">
      <c r="A83" s="56"/>
      <c r="B83" s="56"/>
      <c r="C83" s="56"/>
      <c r="D83" s="56"/>
      <c r="E83" s="56"/>
    </row>
    <row r="84" spans="1:5" s="1" customFormat="1" ht="12" customHeight="1">
      <c r="A84" s="60" t="s">
        <v>526</v>
      </c>
      <c r="B84" s="61">
        <f>SUM(B85:B88)</f>
        <v>341152</v>
      </c>
      <c r="C84" s="61">
        <f>SUM(C85:C88)</f>
        <v>341152</v>
      </c>
      <c r="D84" s="61">
        <f>SUM(D85+D86+D87+D88+D89)</f>
        <v>166676</v>
      </c>
      <c r="E84" s="61">
        <f>SUM(E85+E86+E87+E88+E89)</f>
        <v>333360</v>
      </c>
    </row>
    <row r="85" spans="1:5" s="1" customFormat="1" ht="12" customHeight="1">
      <c r="A85" s="38" t="s">
        <v>321</v>
      </c>
      <c r="B85" s="6">
        <v>7707</v>
      </c>
      <c r="C85" s="6">
        <v>7707</v>
      </c>
      <c r="D85" s="6">
        <v>3876</v>
      </c>
      <c r="E85" s="6">
        <v>7707</v>
      </c>
    </row>
    <row r="86" spans="1:5" s="1" customFormat="1" ht="12" customHeight="1">
      <c r="A86" s="38" t="s">
        <v>114</v>
      </c>
      <c r="B86" s="6">
        <v>12690</v>
      </c>
      <c r="C86" s="6">
        <v>12690</v>
      </c>
      <c r="D86" s="6">
        <v>5908</v>
      </c>
      <c r="E86" s="6">
        <v>10984</v>
      </c>
    </row>
    <row r="87" spans="1:5" s="1" customFormat="1" ht="12" customHeight="1">
      <c r="A87" s="38" t="s">
        <v>461</v>
      </c>
      <c r="B87" s="6">
        <v>30950</v>
      </c>
      <c r="C87" s="6">
        <v>30950</v>
      </c>
      <c r="D87" s="6">
        <v>15477</v>
      </c>
      <c r="E87" s="6">
        <v>31107</v>
      </c>
    </row>
    <row r="88" spans="1:5" s="1" customFormat="1" ht="12" customHeight="1">
      <c r="A88" s="38" t="s">
        <v>460</v>
      </c>
      <c r="B88" s="6">
        <v>289805</v>
      </c>
      <c r="C88" s="6">
        <v>289805</v>
      </c>
      <c r="D88" s="6">
        <v>141280</v>
      </c>
      <c r="E88" s="6">
        <v>283402</v>
      </c>
    </row>
    <row r="89" spans="1:5" s="1" customFormat="1" ht="12" customHeight="1">
      <c r="A89" s="38" t="s">
        <v>457</v>
      </c>
      <c r="B89" s="458">
        <v>0</v>
      </c>
      <c r="C89" s="458">
        <v>0</v>
      </c>
      <c r="D89" s="6">
        <v>135</v>
      </c>
      <c r="E89" s="50">
        <v>160</v>
      </c>
    </row>
    <row r="90" spans="1:5" s="1" customFormat="1" ht="12" customHeight="1">
      <c r="A90" s="62"/>
      <c r="B90" s="458"/>
      <c r="C90" s="458"/>
      <c r="D90" s="6"/>
      <c r="E90" s="50"/>
    </row>
    <row r="91" spans="1:5" s="1" customFormat="1" ht="12" customHeight="1">
      <c r="A91" s="655" t="s">
        <v>458</v>
      </c>
      <c r="B91" s="655"/>
      <c r="C91" s="655"/>
      <c r="D91" s="655"/>
      <c r="E91" s="655"/>
    </row>
    <row r="92" spans="1:5" s="1" customFormat="1" ht="12" customHeight="1">
      <c r="A92" s="654" t="s">
        <v>459</v>
      </c>
      <c r="B92" s="654"/>
      <c r="C92" s="654"/>
      <c r="D92" s="654"/>
      <c r="E92" s="654"/>
    </row>
    <row r="93" spans="1:5" s="1" customFormat="1" ht="12" customHeight="1">
      <c r="A93" s="648" t="s">
        <v>467</v>
      </c>
      <c r="B93" s="648"/>
      <c r="C93" s="648"/>
      <c r="D93" s="648"/>
      <c r="E93" s="648"/>
    </row>
    <row r="94" spans="1:5" s="1" customFormat="1" ht="12" customHeight="1">
      <c r="A94" s="647" t="s">
        <v>468</v>
      </c>
      <c r="B94" s="647"/>
      <c r="C94" s="647"/>
      <c r="D94" s="647"/>
      <c r="E94" s="647"/>
    </row>
    <row r="95" spans="1:5" s="1" customFormat="1" ht="12" customHeight="1">
      <c r="A95" s="647"/>
      <c r="B95" s="647"/>
      <c r="C95" s="647"/>
      <c r="D95" s="647"/>
      <c r="E95" s="647"/>
    </row>
    <row r="96" spans="1:6" s="1" customFormat="1" ht="12.75" customHeight="1">
      <c r="A96" s="459" t="s">
        <v>527</v>
      </c>
      <c r="B96" s="462">
        <v>0</v>
      </c>
      <c r="C96" s="462">
        <v>0</v>
      </c>
      <c r="D96" s="462">
        <v>293</v>
      </c>
      <c r="E96" s="462">
        <v>293</v>
      </c>
      <c r="F96" s="55"/>
    </row>
    <row r="97" spans="1:5" s="1" customFormat="1" ht="12" customHeight="1">
      <c r="A97" s="511"/>
      <c r="B97" s="512"/>
      <c r="C97" s="513"/>
      <c r="D97" s="513"/>
      <c r="E97" s="513"/>
    </row>
    <row r="98" spans="1:5" s="1" customFormat="1" ht="12" customHeight="1">
      <c r="A98" s="648" t="s">
        <v>471</v>
      </c>
      <c r="B98" s="648"/>
      <c r="C98" s="648"/>
      <c r="D98" s="648"/>
      <c r="E98" s="648"/>
    </row>
    <row r="99" spans="1:5" s="1" customFormat="1" ht="12" customHeight="1">
      <c r="A99" s="647" t="s">
        <v>462</v>
      </c>
      <c r="B99" s="647"/>
      <c r="C99" s="647"/>
      <c r="D99" s="647"/>
      <c r="E99" s="647"/>
    </row>
    <row r="100" spans="1:5" s="1" customFormat="1" ht="12" customHeight="1">
      <c r="A100" s="667"/>
      <c r="B100" s="667"/>
      <c r="C100" s="667"/>
      <c r="D100" s="667"/>
      <c r="E100" s="667"/>
    </row>
    <row r="101" spans="1:5" s="1" customFormat="1" ht="14.25" customHeight="1">
      <c r="A101" s="62"/>
      <c r="B101" s="58"/>
      <c r="C101" s="58"/>
      <c r="D101" s="58"/>
      <c r="E101" s="58"/>
    </row>
    <row r="102" spans="1:5" s="1" customFormat="1" ht="12" customHeight="1">
      <c r="A102" s="63" t="s">
        <v>529</v>
      </c>
      <c r="B102" s="64">
        <f>SUM(B103+B105)</f>
        <v>39438</v>
      </c>
      <c r="C102" s="64">
        <f>SUM(C103+C105)</f>
        <v>39438</v>
      </c>
      <c r="D102" s="64">
        <f>SUM(D103+D105)</f>
        <v>33495</v>
      </c>
      <c r="E102" s="64">
        <f>SUM(E103+E105)</f>
        <v>47255</v>
      </c>
    </row>
    <row r="103" spans="1:5" s="1" customFormat="1" ht="12" customHeight="1">
      <c r="A103" s="38" t="s">
        <v>463</v>
      </c>
      <c r="B103" s="6">
        <v>39438</v>
      </c>
      <c r="C103" s="6">
        <v>39438</v>
      </c>
      <c r="D103" s="6">
        <v>32403</v>
      </c>
      <c r="E103" s="6">
        <v>45783</v>
      </c>
    </row>
    <row r="104" spans="1:5" s="1" customFormat="1" ht="12" customHeight="1">
      <c r="A104" s="66" t="s">
        <v>464</v>
      </c>
      <c r="B104" s="6"/>
      <c r="C104" s="6"/>
      <c r="D104" s="6"/>
      <c r="E104" s="6"/>
    </row>
    <row r="105" spans="1:5" s="1" customFormat="1" ht="12" customHeight="1">
      <c r="A105" s="38" t="s">
        <v>465</v>
      </c>
      <c r="B105" s="458">
        <v>0</v>
      </c>
      <c r="C105" s="458">
        <v>0</v>
      </c>
      <c r="D105" s="6">
        <v>1092</v>
      </c>
      <c r="E105" s="6">
        <v>1472</v>
      </c>
    </row>
    <row r="106" spans="1:5" s="1" customFormat="1" ht="12" customHeight="1">
      <c r="A106" s="661" t="s">
        <v>479</v>
      </c>
      <c r="B106" s="661"/>
      <c r="C106" s="661"/>
      <c r="D106" s="661"/>
      <c r="E106" s="661"/>
    </row>
    <row r="107" spans="1:5" s="1" customFormat="1" ht="12" customHeight="1">
      <c r="A107" s="56" t="s">
        <v>487</v>
      </c>
      <c r="B107" s="66"/>
      <c r="C107" s="66"/>
      <c r="D107" s="66"/>
      <c r="E107" s="66"/>
    </row>
    <row r="108" spans="1:5" s="1" customFormat="1" ht="12" customHeight="1">
      <c r="A108" s="56"/>
      <c r="B108" s="66"/>
      <c r="C108" s="66"/>
      <c r="D108" s="66"/>
      <c r="E108" s="66"/>
    </row>
    <row r="109" spans="1:5" s="1" customFormat="1" ht="12" customHeight="1">
      <c r="A109" s="38"/>
      <c r="B109" s="58"/>
      <c r="C109" s="58"/>
      <c r="D109" s="58"/>
      <c r="E109" s="58"/>
    </row>
    <row r="110" spans="1:5" s="1" customFormat="1" ht="12" customHeight="1">
      <c r="A110" s="52" t="s">
        <v>530</v>
      </c>
      <c r="B110" s="53">
        <f>SUM(B112)</f>
        <v>185</v>
      </c>
      <c r="C110" s="53">
        <f>SUM(C112)</f>
        <v>185</v>
      </c>
      <c r="D110" s="53">
        <f>SUM(D112)</f>
        <v>63</v>
      </c>
      <c r="E110" s="53">
        <f>SUM(E112)</f>
        <v>129</v>
      </c>
    </row>
    <row r="111" spans="2:5" s="1" customFormat="1" ht="12" customHeight="1">
      <c r="B111" s="6"/>
      <c r="C111" s="6"/>
      <c r="D111" s="6"/>
      <c r="E111" s="6"/>
    </row>
    <row r="112" spans="1:5" s="1" customFormat="1" ht="12" customHeight="1">
      <c r="A112" s="54" t="s">
        <v>4</v>
      </c>
      <c r="B112" s="6">
        <v>185</v>
      </c>
      <c r="C112" s="6">
        <v>185</v>
      </c>
      <c r="D112" s="6">
        <v>63</v>
      </c>
      <c r="E112" s="6">
        <v>129</v>
      </c>
    </row>
    <row r="113" spans="1:5" s="1" customFormat="1" ht="12" customHeight="1">
      <c r="A113" s="54"/>
      <c r="B113" s="6"/>
      <c r="C113" s="6"/>
      <c r="D113" s="6"/>
      <c r="E113" s="6"/>
    </row>
    <row r="114" spans="1:5" s="1" customFormat="1" ht="12.75" customHeight="1">
      <c r="A114" s="54"/>
      <c r="B114" s="6"/>
      <c r="C114" s="6"/>
      <c r="D114" s="6"/>
      <c r="E114" s="6"/>
    </row>
    <row r="115" spans="1:5" s="1" customFormat="1" ht="12.75" customHeight="1">
      <c r="A115" s="52" t="s">
        <v>531</v>
      </c>
      <c r="B115" s="64">
        <f>SUM(B116)</f>
        <v>186658</v>
      </c>
      <c r="C115" s="64">
        <f>SUM(C116)</f>
        <v>186658</v>
      </c>
      <c r="D115" s="64">
        <f>SUM(D116)</f>
        <v>92130</v>
      </c>
      <c r="E115" s="64">
        <f>SUM(E116)</f>
        <v>184013</v>
      </c>
    </row>
    <row r="116" spans="1:5" s="1" customFormat="1" ht="13.5" customHeight="1">
      <c r="A116" s="65" t="s">
        <v>466</v>
      </c>
      <c r="B116" s="6">
        <v>186658</v>
      </c>
      <c r="C116" s="6">
        <v>186658</v>
      </c>
      <c r="D116" s="6">
        <v>92130</v>
      </c>
      <c r="E116" s="6">
        <v>184013</v>
      </c>
    </row>
    <row r="117" spans="2:5" s="1" customFormat="1" ht="13.5" customHeight="1">
      <c r="B117" s="6"/>
      <c r="C117" s="6"/>
      <c r="D117" s="6"/>
      <c r="E117" s="6"/>
    </row>
    <row r="118" spans="1:5" s="1" customFormat="1" ht="13.5" customHeight="1">
      <c r="A118" s="45"/>
      <c r="B118" s="59"/>
      <c r="C118" s="59"/>
      <c r="D118" s="59"/>
      <c r="E118" s="59"/>
    </row>
    <row r="119" spans="1:5" s="1" customFormat="1" ht="16.5" customHeight="1">
      <c r="A119" s="246" t="s">
        <v>5</v>
      </c>
      <c r="B119" s="29">
        <f>SUM(B10+B78+B102+B110+B115)</f>
        <v>2105105</v>
      </c>
      <c r="C119" s="29">
        <f>SUM(C10+C78+C102+C110+C115)</f>
        <v>2125159</v>
      </c>
      <c r="D119" s="29">
        <f>SUM(D10+D78+D102+D110+D115)</f>
        <v>1069411</v>
      </c>
      <c r="E119" s="29">
        <f>SUM(E10+E78+E102+E110+E115)</f>
        <v>2077898</v>
      </c>
    </row>
    <row r="120" spans="1:5" s="1" customFormat="1" ht="12.75" customHeight="1">
      <c r="A120" s="49"/>
      <c r="B120" s="50"/>
      <c r="C120" s="50"/>
      <c r="D120" s="50"/>
      <c r="E120" s="50"/>
    </row>
    <row r="121" spans="1:5" s="1" customFormat="1" ht="16.5" customHeight="1">
      <c r="A121" s="49"/>
      <c r="B121" s="50"/>
      <c r="C121" s="50"/>
      <c r="D121" s="50"/>
      <c r="E121" s="50"/>
    </row>
    <row r="122" spans="1:5" s="1" customFormat="1" ht="12.75" customHeight="1">
      <c r="A122" s="49"/>
      <c r="B122" s="50"/>
      <c r="C122" s="50"/>
      <c r="D122" s="50"/>
      <c r="E122" s="50"/>
    </row>
    <row r="123" spans="1:5" s="1" customFormat="1" ht="12.75" customHeight="1">
      <c r="A123" s="49"/>
      <c r="B123" s="50"/>
      <c r="C123" s="50"/>
      <c r="D123" s="50"/>
      <c r="E123" s="50"/>
    </row>
    <row r="124" spans="1:5" s="1" customFormat="1" ht="17.25" customHeight="1">
      <c r="A124" s="49"/>
      <c r="B124" s="50"/>
      <c r="C124" s="50"/>
      <c r="D124" s="50"/>
      <c r="E124" s="50"/>
    </row>
  </sheetData>
  <sheetProtection/>
  <mergeCells count="37">
    <mergeCell ref="A17:E17"/>
    <mergeCell ref="A18:E18"/>
    <mergeCell ref="A100:E100"/>
    <mergeCell ref="A98:E98"/>
    <mergeCell ref="A99:E99"/>
    <mergeCell ref="A35:E35"/>
    <mergeCell ref="A24:E24"/>
    <mergeCell ref="A25:E25"/>
    <mergeCell ref="A26:E26"/>
    <mergeCell ref="A53:E53"/>
    <mergeCell ref="A7:E7"/>
    <mergeCell ref="A40:E40"/>
    <mergeCell ref="A52:E52"/>
    <mergeCell ref="A56:E56"/>
    <mergeCell ref="A37:E37"/>
    <mergeCell ref="A13:E13"/>
    <mergeCell ref="A16:E16"/>
    <mergeCell ref="A28:E28"/>
    <mergeCell ref="A27:E27"/>
    <mergeCell ref="A29:E29"/>
    <mergeCell ref="A57:E57"/>
    <mergeCell ref="A58:E58"/>
    <mergeCell ref="A73:E73"/>
    <mergeCell ref="A74:E74"/>
    <mergeCell ref="A44:E44"/>
    <mergeCell ref="A31:E31"/>
    <mergeCell ref="A48:E48"/>
    <mergeCell ref="A49:E49"/>
    <mergeCell ref="A106:E106"/>
    <mergeCell ref="A75:E75"/>
    <mergeCell ref="A91:E91"/>
    <mergeCell ref="A92:E92"/>
    <mergeCell ref="A93:E93"/>
    <mergeCell ref="A94:E94"/>
    <mergeCell ref="A95:E95"/>
    <mergeCell ref="A81:E81"/>
    <mergeCell ref="A82:E82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H41" sqref="H41"/>
    </sheetView>
  </sheetViews>
  <sheetFormatPr defaultColWidth="9.140625" defaultRowHeight="12.75"/>
  <cols>
    <col min="1" max="1" width="35.28125" style="1" customWidth="1"/>
    <col min="2" max="2" width="5.7109375" style="1" customWidth="1"/>
    <col min="3" max="6" width="10.8515625" style="6" customWidth="1"/>
    <col min="7" max="16384" width="9.140625" style="1" customWidth="1"/>
  </cols>
  <sheetData>
    <row r="1" spans="3:6" ht="12" customHeight="1">
      <c r="C1" s="50"/>
      <c r="D1" s="379"/>
      <c r="E1" s="379"/>
      <c r="F1" s="379" t="s">
        <v>176</v>
      </c>
    </row>
    <row r="2" spans="3:6" ht="12" customHeight="1">
      <c r="C2" s="311" t="s">
        <v>330</v>
      </c>
      <c r="D2" s="311" t="s">
        <v>362</v>
      </c>
      <c r="E2" s="311" t="s">
        <v>341</v>
      </c>
      <c r="F2" s="311" t="s">
        <v>340</v>
      </c>
    </row>
    <row r="3" spans="3:6" ht="12" customHeight="1">
      <c r="C3" s="44" t="s">
        <v>326</v>
      </c>
      <c r="D3" s="44" t="s">
        <v>327</v>
      </c>
      <c r="E3" s="44" t="s">
        <v>342</v>
      </c>
      <c r="F3" s="44">
        <v>2011</v>
      </c>
    </row>
    <row r="4" spans="3:6" ht="12" customHeight="1">
      <c r="C4" s="44"/>
      <c r="D4" s="44"/>
      <c r="E4" s="44"/>
      <c r="F4" s="44"/>
    </row>
    <row r="5" spans="3:6" ht="12" customHeight="1">
      <c r="C5" s="51"/>
      <c r="D5" s="51"/>
      <c r="E5" s="51"/>
      <c r="F5" s="51"/>
    </row>
    <row r="6" spans="1:6" ht="15.75" customHeight="1">
      <c r="A6" s="316" t="s">
        <v>269</v>
      </c>
      <c r="B6" s="316"/>
      <c r="C6" s="51"/>
      <c r="D6" s="51"/>
      <c r="E6" s="51"/>
      <c r="F6" s="51"/>
    </row>
    <row r="7" spans="1:6" ht="15.75" customHeight="1">
      <c r="A7" s="280" t="s">
        <v>179</v>
      </c>
      <c r="B7" s="280"/>
      <c r="C7" s="51"/>
      <c r="D7" s="51"/>
      <c r="E7" s="51"/>
      <c r="F7" s="51"/>
    </row>
    <row r="8" spans="3:6" ht="14.25" customHeight="1">
      <c r="C8" s="51"/>
      <c r="D8" s="51"/>
      <c r="E8" s="51"/>
      <c r="F8" s="51"/>
    </row>
    <row r="9" spans="1:2" ht="20.25" customHeight="1">
      <c r="A9" s="67" t="s">
        <v>184</v>
      </c>
      <c r="B9" s="67"/>
    </row>
    <row r="10" spans="3:6" ht="12" customHeight="1">
      <c r="C10" s="1"/>
      <c r="D10" s="1"/>
      <c r="E10" s="1"/>
      <c r="F10" s="1"/>
    </row>
    <row r="11" spans="3:6" ht="6" customHeight="1" hidden="1">
      <c r="C11" s="1"/>
      <c r="D11" s="1"/>
      <c r="E11" s="1"/>
      <c r="F11" s="1"/>
    </row>
    <row r="12" spans="3:6" ht="3.75" customHeight="1" hidden="1">
      <c r="C12" s="1"/>
      <c r="D12" s="1"/>
      <c r="E12" s="1"/>
      <c r="F12" s="1"/>
    </row>
    <row r="13" spans="1:6" ht="12.75" customHeight="1">
      <c r="A13" s="69" t="s">
        <v>185</v>
      </c>
      <c r="B13" s="376"/>
      <c r="C13" s="70">
        <v>166</v>
      </c>
      <c r="D13" s="70">
        <v>166</v>
      </c>
      <c r="E13" s="457">
        <v>0</v>
      </c>
      <c r="F13" s="71">
        <v>166</v>
      </c>
    </row>
    <row r="14" spans="1:6" ht="12.75" customHeight="1">
      <c r="A14" s="72" t="s">
        <v>252</v>
      </c>
      <c r="B14" s="72"/>
      <c r="C14" s="55"/>
      <c r="D14" s="55"/>
      <c r="E14" s="55"/>
      <c r="F14" s="55"/>
    </row>
    <row r="15" spans="1:2" ht="12.75" customHeight="1">
      <c r="A15" s="73"/>
      <c r="B15" s="73"/>
    </row>
    <row r="16" spans="1:6" ht="12.75" customHeight="1">
      <c r="A16" s="74" t="s">
        <v>186</v>
      </c>
      <c r="B16" s="377"/>
      <c r="C16" s="75">
        <v>20980</v>
      </c>
      <c r="D16" s="75">
        <v>20592</v>
      </c>
      <c r="E16" s="75">
        <v>11204</v>
      </c>
      <c r="F16" s="76">
        <v>23392</v>
      </c>
    </row>
    <row r="17" spans="1:7" ht="12.75" customHeight="1">
      <c r="A17" s="66" t="s">
        <v>277</v>
      </c>
      <c r="B17" s="66"/>
      <c r="C17" s="59"/>
      <c r="D17" s="59"/>
      <c r="E17" s="59"/>
      <c r="F17" s="59"/>
      <c r="G17" s="4"/>
    </row>
    <row r="18" spans="1:7" ht="12.75" customHeight="1">
      <c r="A18" s="66"/>
      <c r="B18" s="66"/>
      <c r="C18" s="59"/>
      <c r="D18" s="59"/>
      <c r="E18" s="59"/>
      <c r="F18" s="59"/>
      <c r="G18" s="4"/>
    </row>
    <row r="19" spans="1:7" ht="12.75" customHeight="1">
      <c r="A19" s="655" t="s">
        <v>533</v>
      </c>
      <c r="B19" s="655"/>
      <c r="C19" s="655"/>
      <c r="D19" s="655"/>
      <c r="E19" s="655"/>
      <c r="F19" s="655"/>
      <c r="G19" s="4"/>
    </row>
    <row r="20" spans="1:7" ht="12.75" customHeight="1">
      <c r="A20" s="654" t="s">
        <v>534</v>
      </c>
      <c r="B20" s="654"/>
      <c r="C20" s="654"/>
      <c r="D20" s="654"/>
      <c r="E20" s="654"/>
      <c r="F20" s="654"/>
      <c r="G20" s="4"/>
    </row>
    <row r="21" spans="3:6" ht="12.75" customHeight="1">
      <c r="C21" s="59"/>
      <c r="D21" s="59"/>
      <c r="E21" s="59"/>
      <c r="F21" s="59"/>
    </row>
    <row r="22" spans="1:6" ht="12.75" customHeight="1">
      <c r="A22" s="74" t="s">
        <v>187</v>
      </c>
      <c r="B22" s="377"/>
      <c r="C22" s="78">
        <f>SUM(C23)</f>
        <v>3330</v>
      </c>
      <c r="D22" s="78">
        <f>SUM(D23)</f>
        <v>2630</v>
      </c>
      <c r="E22" s="78">
        <v>4201</v>
      </c>
      <c r="F22" s="79">
        <f>SUM(F23:F24)</f>
        <v>5030</v>
      </c>
    </row>
    <row r="23" spans="1:6" ht="12.75" customHeight="1">
      <c r="A23" s="77" t="s">
        <v>250</v>
      </c>
      <c r="B23" s="77"/>
      <c r="C23" s="6">
        <v>3330</v>
      </c>
      <c r="D23" s="6">
        <v>2630</v>
      </c>
      <c r="E23" s="6">
        <v>1801</v>
      </c>
      <c r="F23" s="6">
        <v>2630</v>
      </c>
    </row>
    <row r="24" spans="1:6" ht="12.75" customHeight="1">
      <c r="A24" s="654" t="s">
        <v>369</v>
      </c>
      <c r="B24" s="654"/>
      <c r="C24" s="58">
        <v>0</v>
      </c>
      <c r="D24" s="58">
        <v>0</v>
      </c>
      <c r="E24" s="6">
        <v>2400</v>
      </c>
      <c r="F24" s="6">
        <v>2400</v>
      </c>
    </row>
    <row r="25" spans="1:4" ht="12.75" customHeight="1">
      <c r="A25" s="56"/>
      <c r="B25" s="56"/>
      <c r="C25" s="58"/>
      <c r="D25" s="58"/>
    </row>
    <row r="26" spans="1:6" ht="12.75" customHeight="1">
      <c r="A26" s="655" t="s">
        <v>535</v>
      </c>
      <c r="B26" s="655"/>
      <c r="C26" s="655"/>
      <c r="D26" s="655"/>
      <c r="E26" s="655"/>
      <c r="F26" s="655"/>
    </row>
    <row r="27" spans="1:6" ht="12.75" customHeight="1">
      <c r="A27" s="654" t="s">
        <v>532</v>
      </c>
      <c r="B27" s="654"/>
      <c r="C27" s="654"/>
      <c r="D27" s="654"/>
      <c r="E27" s="654"/>
      <c r="F27" s="654"/>
    </row>
    <row r="28" spans="1:6" ht="12.75" customHeight="1">
      <c r="A28" s="77"/>
      <c r="B28" s="77"/>
      <c r="C28" s="58"/>
      <c r="D28" s="58"/>
      <c r="E28" s="58"/>
      <c r="F28" s="58"/>
    </row>
    <row r="29" spans="1:6" ht="12.75">
      <c r="A29" s="84" t="s">
        <v>188</v>
      </c>
      <c r="B29" s="378"/>
      <c r="C29" s="78">
        <v>1328</v>
      </c>
      <c r="D29" s="78">
        <v>1328</v>
      </c>
      <c r="E29" s="457">
        <v>0</v>
      </c>
      <c r="F29" s="79">
        <v>1328</v>
      </c>
    </row>
    <row r="30" spans="1:6" ht="12.75" customHeight="1">
      <c r="A30" s="668" t="s">
        <v>536</v>
      </c>
      <c r="B30" s="668"/>
      <c r="C30" s="55"/>
      <c r="D30" s="55"/>
      <c r="E30" s="55"/>
      <c r="F30" s="55"/>
    </row>
    <row r="31" spans="1:6" ht="12.75" customHeight="1">
      <c r="A31" s="88"/>
      <c r="B31" s="88"/>
      <c r="C31" s="1"/>
      <c r="D31" s="1"/>
      <c r="E31" s="1"/>
      <c r="F31" s="1"/>
    </row>
    <row r="32" spans="1:6" ht="12.75" customHeight="1">
      <c r="A32" s="84" t="s">
        <v>370</v>
      </c>
      <c r="B32" s="378"/>
      <c r="C32" s="457">
        <v>0</v>
      </c>
      <c r="D32" s="457">
        <v>0</v>
      </c>
      <c r="E32" s="279">
        <v>646</v>
      </c>
      <c r="F32" s="374">
        <v>1110</v>
      </c>
    </row>
    <row r="33" spans="1:6" ht="12.75" customHeight="1">
      <c r="A33" s="66" t="s">
        <v>364</v>
      </c>
      <c r="B33" s="66"/>
      <c r="C33" s="251"/>
      <c r="D33" s="251"/>
      <c r="E33" s="58"/>
      <c r="F33" s="1"/>
    </row>
    <row r="34" spans="1:6" ht="12.75" customHeight="1">
      <c r="A34" s="88"/>
      <c r="B34" s="88"/>
      <c r="C34" s="1"/>
      <c r="D34" s="1"/>
      <c r="E34" s="1"/>
      <c r="F34" s="1"/>
    </row>
    <row r="35" spans="1:6" ht="12.75" customHeight="1">
      <c r="A35" s="84" t="s">
        <v>371</v>
      </c>
      <c r="B35" s="378"/>
      <c r="C35" s="78">
        <v>12555</v>
      </c>
      <c r="D35" s="78">
        <v>12555</v>
      </c>
      <c r="E35" s="78">
        <v>6277</v>
      </c>
      <c r="F35" s="79">
        <v>12555</v>
      </c>
    </row>
    <row r="36" spans="1:6" ht="12.75" customHeight="1">
      <c r="A36" s="88"/>
      <c r="B36" s="88"/>
      <c r="C36" s="1"/>
      <c r="D36" s="1"/>
      <c r="E36" s="1"/>
      <c r="F36" s="1"/>
    </row>
    <row r="37" spans="1:6" ht="12.75" customHeight="1">
      <c r="A37" s="84" t="s">
        <v>372</v>
      </c>
      <c r="B37" s="378"/>
      <c r="C37" s="75">
        <v>199</v>
      </c>
      <c r="D37" s="75">
        <v>199</v>
      </c>
      <c r="E37" s="75">
        <v>92</v>
      </c>
      <c r="F37" s="76">
        <v>184</v>
      </c>
    </row>
    <row r="38" spans="1:2" ht="12.75" customHeight="1">
      <c r="A38" s="89" t="s">
        <v>251</v>
      </c>
      <c r="B38" s="89"/>
    </row>
    <row r="39" spans="1:2" ht="16.5" customHeight="1">
      <c r="A39" s="73"/>
      <c r="B39" s="73"/>
    </row>
    <row r="40" spans="1:7" s="5" customFormat="1" ht="17.25" customHeight="1">
      <c r="A40" s="263" t="s">
        <v>7</v>
      </c>
      <c r="B40" s="263"/>
      <c r="C40" s="264">
        <f>SUM(C13+C16+C22+C29+C35+C37)</f>
        <v>38558</v>
      </c>
      <c r="D40" s="264">
        <f>SUM(D13+D16+D22+D29+D35+D37)</f>
        <v>37470</v>
      </c>
      <c r="E40" s="264">
        <f>SUM(E13+E16+E22+E29+E32+E35+E37)</f>
        <v>22420</v>
      </c>
      <c r="F40" s="264">
        <f>SUM(F13+F16+F22+F29+F32+F35+F37)</f>
        <v>43765</v>
      </c>
      <c r="G40" s="1"/>
    </row>
    <row r="41" spans="1:6" ht="12.75" customHeight="1">
      <c r="A41" s="38"/>
      <c r="B41" s="38"/>
      <c r="C41" s="95"/>
      <c r="D41" s="95"/>
      <c r="E41" s="95"/>
      <c r="F41" s="95"/>
    </row>
    <row r="42" spans="1:6" ht="6" customHeight="1">
      <c r="A42" s="38"/>
      <c r="B42" s="38"/>
      <c r="C42" s="95"/>
      <c r="D42" s="95"/>
      <c r="E42" s="95"/>
      <c r="F42" s="95"/>
    </row>
    <row r="43" spans="1:6" ht="16.5" customHeight="1">
      <c r="A43" s="94"/>
      <c r="B43" s="94"/>
      <c r="C43" s="58"/>
      <c r="D43" s="58"/>
      <c r="E43" s="58"/>
      <c r="F43" s="58"/>
    </row>
    <row r="44" spans="1:6" ht="12.75" customHeight="1">
      <c r="A44" s="94"/>
      <c r="B44" s="94"/>
      <c r="C44" s="58"/>
      <c r="D44" s="58"/>
      <c r="E44" s="58"/>
      <c r="F44" s="58"/>
    </row>
    <row r="45" ht="12.75" customHeight="1"/>
    <row r="46" ht="12.75" customHeight="1"/>
    <row r="47" ht="12.75" customHeight="1"/>
    <row r="48" ht="12.75" customHeight="1"/>
    <row r="49" ht="12.75" customHeight="1"/>
    <row r="50" ht="18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6">
    <mergeCell ref="A30:B30"/>
    <mergeCell ref="A24:B24"/>
    <mergeCell ref="A26:F26"/>
    <mergeCell ref="A27:F27"/>
    <mergeCell ref="A19:F19"/>
    <mergeCell ref="A20:F20"/>
  </mergeCells>
  <printOptions/>
  <pageMargins left="0.98425196850393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2"/>
  <sheetViews>
    <sheetView zoomScalePageLayoutView="0" workbookViewId="0" topLeftCell="A297">
      <selection activeCell="I332" sqref="I332"/>
    </sheetView>
  </sheetViews>
  <sheetFormatPr defaultColWidth="9.140625" defaultRowHeight="12.75"/>
  <cols>
    <col min="1" max="1" width="37.7109375" style="1" customWidth="1"/>
    <col min="2" max="2" width="2.28125" style="1" customWidth="1"/>
    <col min="3" max="6" width="12.140625" style="6" customWidth="1"/>
    <col min="7" max="16384" width="9.140625" style="1" customWidth="1"/>
  </cols>
  <sheetData>
    <row r="1" spans="3:6" ht="11.25" customHeight="1">
      <c r="C1" s="50"/>
      <c r="D1" s="379"/>
      <c r="E1" s="379"/>
      <c r="F1" s="379" t="s">
        <v>176</v>
      </c>
    </row>
    <row r="2" spans="3:6" ht="11.25" customHeight="1">
      <c r="C2" s="311" t="s">
        <v>330</v>
      </c>
      <c r="D2" s="311" t="s">
        <v>362</v>
      </c>
      <c r="E2" s="311" t="s">
        <v>341</v>
      </c>
      <c r="F2" s="311" t="s">
        <v>340</v>
      </c>
    </row>
    <row r="3" spans="3:6" ht="11.25" customHeight="1">
      <c r="C3" s="44" t="s">
        <v>326</v>
      </c>
      <c r="D3" s="44" t="s">
        <v>327</v>
      </c>
      <c r="E3" s="44" t="s">
        <v>342</v>
      </c>
      <c r="F3" s="44">
        <v>2011</v>
      </c>
    </row>
    <row r="4" spans="1:6" ht="13.5" customHeight="1">
      <c r="A4" s="316"/>
      <c r="B4" s="316"/>
      <c r="C4" s="44"/>
      <c r="D4" s="44"/>
      <c r="E4" s="44"/>
      <c r="F4" s="44"/>
    </row>
    <row r="5" spans="1:6" ht="15.75" customHeight="1">
      <c r="A5" s="316" t="s">
        <v>269</v>
      </c>
      <c r="B5" s="316"/>
      <c r="C5" s="51"/>
      <c r="D5" s="51"/>
      <c r="E5" s="51"/>
      <c r="F5" s="51"/>
    </row>
    <row r="6" spans="1:6" ht="11.25" customHeight="1">
      <c r="A6" s="316"/>
      <c r="B6" s="316"/>
      <c r="C6" s="44"/>
      <c r="D6" s="44"/>
      <c r="E6" s="44"/>
      <c r="F6" s="44"/>
    </row>
    <row r="7" spans="1:6" ht="15.75" customHeight="1">
      <c r="A7" s="280" t="s">
        <v>183</v>
      </c>
      <c r="B7" s="280"/>
      <c r="C7" s="51"/>
      <c r="D7" s="51"/>
      <c r="E7" s="51"/>
      <c r="F7" s="51"/>
    </row>
    <row r="8" spans="3:6" ht="12" customHeight="1">
      <c r="C8" s="51"/>
      <c r="D8" s="51"/>
      <c r="E8" s="51"/>
      <c r="F8" s="51"/>
    </row>
    <row r="9" spans="1:2" ht="20.25" customHeight="1">
      <c r="A9" s="2" t="s">
        <v>6</v>
      </c>
      <c r="B9" s="2"/>
    </row>
    <row r="10" spans="3:6" ht="12" customHeight="1">
      <c r="C10" s="1"/>
      <c r="D10" s="1"/>
      <c r="E10" s="1"/>
      <c r="F10" s="1"/>
    </row>
    <row r="11" spans="1:6" ht="12" customHeight="1">
      <c r="A11" s="69" t="s">
        <v>154</v>
      </c>
      <c r="B11" s="376"/>
      <c r="C11" s="70">
        <f>SUM(C17:C33)</f>
        <v>368048</v>
      </c>
      <c r="D11" s="70">
        <f>SUM(D17:D33)</f>
        <v>368048</v>
      </c>
      <c r="E11" s="70">
        <f>SUM(E17:E33)</f>
        <v>170905</v>
      </c>
      <c r="F11" s="71">
        <f>SUM(F17:F33)</f>
        <v>360488</v>
      </c>
    </row>
    <row r="12" spans="1:6" ht="12" customHeight="1">
      <c r="A12" s="72" t="s">
        <v>163</v>
      </c>
      <c r="B12" s="72"/>
      <c r="C12" s="55"/>
      <c r="D12" s="55"/>
      <c r="E12" s="55"/>
      <c r="F12" s="55"/>
    </row>
    <row r="13" spans="1:6" ht="12" customHeight="1">
      <c r="A13" s="72" t="s">
        <v>313</v>
      </c>
      <c r="B13" s="72"/>
      <c r="C13" s="55"/>
      <c r="D13" s="55"/>
      <c r="E13" s="55"/>
      <c r="F13" s="55"/>
    </row>
    <row r="14" spans="1:6" ht="12" customHeight="1">
      <c r="A14" s="72" t="s">
        <v>164</v>
      </c>
      <c r="B14" s="72"/>
      <c r="C14" s="55"/>
      <c r="D14" s="55"/>
      <c r="E14" s="55"/>
      <c r="F14" s="55"/>
    </row>
    <row r="15" spans="1:6" ht="12" customHeight="1">
      <c r="A15" s="72" t="s">
        <v>314</v>
      </c>
      <c r="B15" s="72"/>
      <c r="C15" s="55"/>
      <c r="D15" s="55"/>
      <c r="E15" s="55"/>
      <c r="F15" s="55"/>
    </row>
    <row r="16" spans="1:6" ht="9.75" customHeight="1">
      <c r="A16" s="72"/>
      <c r="B16" s="72"/>
      <c r="C16" s="55"/>
      <c r="D16" s="55"/>
      <c r="E16" s="55"/>
      <c r="F16" s="55"/>
    </row>
    <row r="17" spans="1:6" ht="12" customHeight="1">
      <c r="A17" s="73" t="s">
        <v>259</v>
      </c>
      <c r="B17" s="73"/>
      <c r="C17" s="6">
        <v>194032</v>
      </c>
      <c r="D17" s="6">
        <v>194032</v>
      </c>
      <c r="E17" s="6">
        <v>96936</v>
      </c>
      <c r="F17" s="6">
        <v>191132</v>
      </c>
    </row>
    <row r="18" spans="1:6" ht="12" customHeight="1">
      <c r="A18" s="73" t="s">
        <v>42</v>
      </c>
      <c r="B18" s="73"/>
      <c r="C18" s="6">
        <v>56947</v>
      </c>
      <c r="D18" s="6">
        <v>56947</v>
      </c>
      <c r="E18" s="6">
        <v>26733</v>
      </c>
      <c r="F18" s="6">
        <v>55247</v>
      </c>
    </row>
    <row r="19" spans="1:6" ht="12" customHeight="1">
      <c r="A19" s="73" t="s">
        <v>69</v>
      </c>
      <c r="B19" s="73"/>
      <c r="C19" s="6">
        <v>2157</v>
      </c>
      <c r="D19" s="6">
        <v>2157</v>
      </c>
      <c r="E19" s="6">
        <v>379</v>
      </c>
      <c r="F19" s="6">
        <v>2157</v>
      </c>
    </row>
    <row r="20" spans="1:6" ht="12" customHeight="1">
      <c r="A20" s="73" t="s">
        <v>317</v>
      </c>
      <c r="B20" s="73"/>
      <c r="C20" s="6">
        <v>1750</v>
      </c>
      <c r="D20" s="6">
        <v>1750</v>
      </c>
      <c r="E20" s="6">
        <v>1334</v>
      </c>
      <c r="F20" s="6">
        <v>2450</v>
      </c>
    </row>
    <row r="21" spans="1:6" ht="12" customHeight="1">
      <c r="A21" s="73" t="s">
        <v>261</v>
      </c>
      <c r="B21" s="73"/>
      <c r="C21" s="6">
        <v>17419</v>
      </c>
      <c r="D21" s="6">
        <v>17419</v>
      </c>
      <c r="E21" s="6">
        <v>7655</v>
      </c>
      <c r="F21" s="6">
        <v>16719</v>
      </c>
    </row>
    <row r="22" spans="1:6" ht="12" customHeight="1">
      <c r="A22" s="73" t="s">
        <v>43</v>
      </c>
      <c r="B22" s="73"/>
      <c r="C22" s="6">
        <v>8834</v>
      </c>
      <c r="D22" s="6">
        <v>8834</v>
      </c>
      <c r="E22" s="6">
        <v>2574</v>
      </c>
      <c r="F22" s="6">
        <v>8834</v>
      </c>
    </row>
    <row r="23" spans="1:6" ht="12" customHeight="1">
      <c r="A23" s="73" t="s">
        <v>44</v>
      </c>
      <c r="B23" s="73"/>
      <c r="C23" s="6">
        <v>2890</v>
      </c>
      <c r="D23" s="6">
        <v>2890</v>
      </c>
      <c r="E23" s="6">
        <v>886</v>
      </c>
      <c r="F23" s="6">
        <v>2390</v>
      </c>
    </row>
    <row r="24" spans="1:6" ht="12" customHeight="1">
      <c r="A24" s="73" t="s">
        <v>45</v>
      </c>
      <c r="B24" s="73"/>
      <c r="C24" s="6">
        <v>9589</v>
      </c>
      <c r="D24" s="6">
        <v>9589</v>
      </c>
      <c r="E24" s="6">
        <v>2773</v>
      </c>
      <c r="F24" s="6">
        <v>7589</v>
      </c>
    </row>
    <row r="25" spans="1:6" ht="12" customHeight="1">
      <c r="A25" s="73" t="s">
        <v>46</v>
      </c>
      <c r="B25" s="73"/>
      <c r="C25" s="6">
        <v>2700</v>
      </c>
      <c r="D25" s="6">
        <v>2700</v>
      </c>
      <c r="E25" s="6">
        <v>832</v>
      </c>
      <c r="F25" s="6">
        <v>2700</v>
      </c>
    </row>
    <row r="26" spans="1:6" ht="12" customHeight="1">
      <c r="A26" s="73" t="s">
        <v>47</v>
      </c>
      <c r="B26" s="73"/>
      <c r="C26" s="6">
        <v>15925</v>
      </c>
      <c r="D26" s="6">
        <v>15925</v>
      </c>
      <c r="E26" s="6">
        <v>8079</v>
      </c>
      <c r="F26" s="6">
        <v>15925</v>
      </c>
    </row>
    <row r="27" spans="1:6" ht="12" customHeight="1">
      <c r="A27" s="73" t="s">
        <v>169</v>
      </c>
      <c r="B27" s="73"/>
      <c r="C27" s="6">
        <v>1996</v>
      </c>
      <c r="D27" s="6">
        <v>1996</v>
      </c>
      <c r="E27" s="6">
        <v>395</v>
      </c>
      <c r="F27" s="6">
        <v>1596</v>
      </c>
    </row>
    <row r="28" spans="1:6" ht="12" customHeight="1">
      <c r="A28" s="73" t="s">
        <v>70</v>
      </c>
      <c r="B28" s="73"/>
      <c r="C28" s="6">
        <v>166</v>
      </c>
      <c r="D28" s="6">
        <v>166</v>
      </c>
      <c r="E28" s="58">
        <v>0</v>
      </c>
      <c r="F28" s="6">
        <v>166</v>
      </c>
    </row>
    <row r="29" spans="1:6" ht="12" customHeight="1">
      <c r="A29" s="73" t="s">
        <v>71</v>
      </c>
      <c r="B29" s="73"/>
      <c r="C29" s="6">
        <v>166</v>
      </c>
      <c r="D29" s="6">
        <v>166</v>
      </c>
      <c r="E29" s="6">
        <v>32</v>
      </c>
      <c r="F29" s="6">
        <v>166</v>
      </c>
    </row>
    <row r="30" spans="1:6" ht="12" customHeight="1">
      <c r="A30" s="73" t="s">
        <v>49</v>
      </c>
      <c r="B30" s="73"/>
      <c r="C30" s="6">
        <v>1160</v>
      </c>
      <c r="D30" s="6">
        <v>1160</v>
      </c>
      <c r="E30" s="6">
        <v>246</v>
      </c>
      <c r="F30" s="6">
        <v>1160</v>
      </c>
    </row>
    <row r="31" spans="1:6" ht="12" customHeight="1">
      <c r="A31" s="73" t="s">
        <v>10</v>
      </c>
      <c r="B31" s="73"/>
      <c r="C31" s="6">
        <v>15429</v>
      </c>
      <c r="D31" s="6">
        <v>15429</v>
      </c>
      <c r="E31" s="6">
        <v>5085</v>
      </c>
      <c r="F31" s="6">
        <v>15429</v>
      </c>
    </row>
    <row r="32" spans="1:6" ht="12" customHeight="1">
      <c r="A32" s="73" t="s">
        <v>50</v>
      </c>
      <c r="B32" s="73"/>
      <c r="C32" s="6">
        <v>36242</v>
      </c>
      <c r="D32" s="6">
        <v>36242</v>
      </c>
      <c r="E32" s="6">
        <v>16680</v>
      </c>
      <c r="F32" s="6">
        <v>36242</v>
      </c>
    </row>
    <row r="33" spans="1:6" ht="12" customHeight="1">
      <c r="A33" s="73" t="s">
        <v>72</v>
      </c>
      <c r="B33" s="73"/>
      <c r="C33" s="6">
        <v>646</v>
      </c>
      <c r="D33" s="6">
        <v>646</v>
      </c>
      <c r="E33" s="6">
        <v>286</v>
      </c>
      <c r="F33" s="6">
        <v>586</v>
      </c>
    </row>
    <row r="34" spans="1:2" ht="9" customHeight="1">
      <c r="A34" s="73"/>
      <c r="B34" s="73"/>
    </row>
    <row r="35" spans="1:6" ht="12" customHeight="1">
      <c r="A35" s="669" t="s">
        <v>488</v>
      </c>
      <c r="B35" s="669"/>
      <c r="C35" s="669"/>
      <c r="D35" s="669"/>
      <c r="E35" s="669"/>
      <c r="F35" s="669"/>
    </row>
    <row r="36" spans="1:6" ht="12" customHeight="1">
      <c r="A36" s="671" t="s">
        <v>496</v>
      </c>
      <c r="B36" s="671"/>
      <c r="C36" s="671"/>
      <c r="D36" s="671"/>
      <c r="E36" s="671"/>
      <c r="F36" s="671"/>
    </row>
    <row r="37" spans="1:2" ht="12" customHeight="1">
      <c r="A37" s="73"/>
      <c r="B37" s="73"/>
    </row>
    <row r="38" spans="1:6" s="251" customFormat="1" ht="12" customHeight="1">
      <c r="A38" s="74" t="s">
        <v>155</v>
      </c>
      <c r="B38" s="377"/>
      <c r="C38" s="75">
        <f>SUM(C41+C42+C43+C44+C45+C46+C47+C48+C49+C50+C51+C52+C53)</f>
        <v>718699</v>
      </c>
      <c r="D38" s="75">
        <f>SUM(D41+D42+D43+D44+D45+D46+D47+D48+D49+D50+D51+D52+D53)</f>
        <v>705934</v>
      </c>
      <c r="E38" s="75">
        <f>SUM(E41+E42+E43+E44+E45+E46+E47+E48+E49+E50+E51+E52+E53)</f>
        <v>360785</v>
      </c>
      <c r="F38" s="76">
        <f>SUM(F41+F42+F43+F44+F45+F46+F47+F48+F49+F50+F51+F52+F53)</f>
        <v>711374</v>
      </c>
    </row>
    <row r="39" spans="1:6" ht="12" customHeight="1">
      <c r="A39" s="66" t="s">
        <v>73</v>
      </c>
      <c r="B39" s="66"/>
      <c r="C39" s="59"/>
      <c r="D39" s="59"/>
      <c r="E39" s="59"/>
      <c r="F39" s="59"/>
    </row>
    <row r="40" spans="3:6" ht="8.25" customHeight="1">
      <c r="C40" s="59"/>
      <c r="D40" s="59"/>
      <c r="E40" s="59"/>
      <c r="F40" s="59"/>
    </row>
    <row r="41" spans="1:6" ht="12" customHeight="1">
      <c r="A41" s="73" t="s">
        <v>259</v>
      </c>
      <c r="B41" s="73"/>
      <c r="C41" s="6">
        <v>28456</v>
      </c>
      <c r="D41" s="6">
        <v>27456</v>
      </c>
      <c r="E41" s="6">
        <v>17125</v>
      </c>
      <c r="F41" s="6">
        <v>33200</v>
      </c>
    </row>
    <row r="42" spans="1:6" ht="12" customHeight="1">
      <c r="A42" s="77" t="s">
        <v>42</v>
      </c>
      <c r="B42" s="77"/>
      <c r="C42" s="6">
        <v>33776</v>
      </c>
      <c r="D42" s="6">
        <v>33776</v>
      </c>
      <c r="E42" s="6">
        <v>14809</v>
      </c>
      <c r="F42" s="6">
        <v>36906</v>
      </c>
    </row>
    <row r="43" spans="1:6" ht="12" customHeight="1">
      <c r="A43" s="73" t="s">
        <v>317</v>
      </c>
      <c r="B43" s="73"/>
      <c r="C43" s="6">
        <v>10873</v>
      </c>
      <c r="D43" s="6">
        <v>10873</v>
      </c>
      <c r="E43" s="6">
        <v>6434</v>
      </c>
      <c r="F43" s="6">
        <v>12003</v>
      </c>
    </row>
    <row r="44" spans="1:6" ht="12" customHeight="1">
      <c r="A44" s="73" t="s">
        <v>261</v>
      </c>
      <c r="B44" s="73"/>
      <c r="C44" s="6">
        <v>7328</v>
      </c>
      <c r="D44" s="6">
        <v>7328</v>
      </c>
      <c r="E44" s="6">
        <v>3461</v>
      </c>
      <c r="F44" s="6">
        <v>7328</v>
      </c>
    </row>
    <row r="45" spans="1:6" ht="12" customHeight="1">
      <c r="A45" s="77" t="s">
        <v>43</v>
      </c>
      <c r="B45" s="77"/>
      <c r="C45" s="6">
        <v>120363</v>
      </c>
      <c r="D45" s="6">
        <v>120363</v>
      </c>
      <c r="E45" s="6">
        <v>74239</v>
      </c>
      <c r="F45" s="6">
        <v>128553</v>
      </c>
    </row>
    <row r="46" spans="1:6" ht="12" customHeight="1">
      <c r="A46" s="77" t="s">
        <v>44</v>
      </c>
      <c r="B46" s="77"/>
      <c r="C46" s="6">
        <v>28980</v>
      </c>
      <c r="D46" s="6">
        <v>28480</v>
      </c>
      <c r="E46" s="6">
        <v>15167</v>
      </c>
      <c r="F46" s="6">
        <v>29380</v>
      </c>
    </row>
    <row r="47" spans="1:6" ht="12" customHeight="1">
      <c r="A47" s="77" t="s">
        <v>45</v>
      </c>
      <c r="B47" s="77"/>
      <c r="C47" s="6">
        <v>83164</v>
      </c>
      <c r="D47" s="6">
        <v>83164</v>
      </c>
      <c r="E47" s="6">
        <v>36453</v>
      </c>
      <c r="F47" s="6">
        <v>81464</v>
      </c>
    </row>
    <row r="48" spans="1:6" ht="12" customHeight="1">
      <c r="A48" s="77" t="s">
        <v>46</v>
      </c>
      <c r="B48" s="77"/>
      <c r="C48" s="6">
        <v>53016</v>
      </c>
      <c r="D48" s="6">
        <v>43016</v>
      </c>
      <c r="E48" s="6">
        <v>18307</v>
      </c>
      <c r="F48" s="6">
        <v>40012</v>
      </c>
    </row>
    <row r="49" spans="1:6" ht="12" customHeight="1">
      <c r="A49" s="77" t="s">
        <v>47</v>
      </c>
      <c r="B49" s="77"/>
      <c r="C49" s="6">
        <v>15683</v>
      </c>
      <c r="D49" s="6">
        <v>15683</v>
      </c>
      <c r="E49" s="6">
        <v>6891</v>
      </c>
      <c r="F49" s="6">
        <v>16433</v>
      </c>
    </row>
    <row r="50" spans="1:6" ht="12" customHeight="1">
      <c r="A50" s="77" t="s">
        <v>48</v>
      </c>
      <c r="B50" s="77"/>
      <c r="C50" s="6">
        <v>29616</v>
      </c>
      <c r="D50" s="6">
        <v>29616</v>
      </c>
      <c r="E50" s="6">
        <v>16191</v>
      </c>
      <c r="F50" s="6">
        <v>29616</v>
      </c>
    </row>
    <row r="51" spans="1:6" ht="12" customHeight="1">
      <c r="A51" s="77" t="s">
        <v>49</v>
      </c>
      <c r="B51" s="77"/>
      <c r="C51" s="6">
        <v>25667</v>
      </c>
      <c r="D51" s="6">
        <v>25167</v>
      </c>
      <c r="E51" s="6">
        <v>14523</v>
      </c>
      <c r="F51" s="6">
        <v>25167</v>
      </c>
    </row>
    <row r="52" spans="1:6" ht="12" customHeight="1">
      <c r="A52" s="77" t="s">
        <v>10</v>
      </c>
      <c r="B52" s="77"/>
      <c r="C52" s="6">
        <v>277692</v>
      </c>
      <c r="D52" s="6">
        <v>276927</v>
      </c>
      <c r="E52" s="6">
        <v>134867</v>
      </c>
      <c r="F52" s="6">
        <v>267227</v>
      </c>
    </row>
    <row r="53" spans="1:6" ht="12" customHeight="1">
      <c r="A53" s="77" t="s">
        <v>50</v>
      </c>
      <c r="B53" s="77"/>
      <c r="C53" s="6">
        <v>4085</v>
      </c>
      <c r="D53" s="6">
        <v>4085</v>
      </c>
      <c r="E53" s="6">
        <v>2318</v>
      </c>
      <c r="F53" s="6">
        <v>4085</v>
      </c>
    </row>
    <row r="54" spans="1:2" ht="11.25" customHeight="1">
      <c r="A54" s="77"/>
      <c r="B54" s="77"/>
    </row>
    <row r="55" spans="1:6" ht="12" customHeight="1">
      <c r="A55" s="655" t="s">
        <v>508</v>
      </c>
      <c r="B55" s="655"/>
      <c r="C55" s="655"/>
      <c r="D55" s="655"/>
      <c r="E55" s="655"/>
      <c r="F55" s="655"/>
    </row>
    <row r="56" spans="1:6" ht="12" customHeight="1">
      <c r="A56" s="654" t="s">
        <v>497</v>
      </c>
      <c r="B56" s="654"/>
      <c r="C56" s="654"/>
      <c r="D56" s="654"/>
      <c r="E56" s="654"/>
      <c r="F56" s="654"/>
    </row>
    <row r="57" spans="1:6" ht="12.75" customHeight="1">
      <c r="A57" s="654"/>
      <c r="B57" s="654"/>
      <c r="C57" s="654"/>
      <c r="D57" s="654"/>
      <c r="E57" s="654"/>
      <c r="F57" s="654"/>
    </row>
    <row r="58" spans="1:6" s="251" customFormat="1" ht="12" customHeight="1">
      <c r="A58" s="74" t="s">
        <v>156</v>
      </c>
      <c r="B58" s="377"/>
      <c r="C58" s="78">
        <f>SUM(C60+C67+C72+C75+C78+C84+C89+C93+C99+C104+C108+C111+C114+C123+C137+C143)</f>
        <v>219347</v>
      </c>
      <c r="D58" s="78">
        <f>SUM(D60+D67+D72+D75+D78+D84+D89+D93+D99+D104+D108+D111+D114+D123+D137+D143)</f>
        <v>151299</v>
      </c>
      <c r="E58" s="78">
        <f>SUM(E60+E67+E72+E75+E78+E84+E89+E93+E99+E104+E108+E111+E114+E123+E137+E143)</f>
        <v>43247</v>
      </c>
      <c r="F58" s="79">
        <f>SUM(F60+F67+F72+F75+F78+F84+F89+F93+F99+F104+F108+F111+F114+F123+F137+F143)</f>
        <v>149559</v>
      </c>
    </row>
    <row r="59" spans="1:6" ht="9" customHeight="1">
      <c r="A59" s="5"/>
      <c r="B59" s="5"/>
      <c r="C59" s="1"/>
      <c r="D59" s="1"/>
      <c r="E59" s="1"/>
      <c r="F59" s="1"/>
    </row>
    <row r="60" spans="1:6" ht="12" customHeight="1">
      <c r="A60" s="83" t="s">
        <v>259</v>
      </c>
      <c r="B60" s="83"/>
      <c r="C60" s="81">
        <f>SUM(C61:C62)</f>
        <v>9130</v>
      </c>
      <c r="D60" s="81">
        <f>SUM(D61:D62)</f>
        <v>9130</v>
      </c>
      <c r="E60" s="81">
        <f>SUM(E61:E62)</f>
        <v>2381</v>
      </c>
      <c r="F60" s="81">
        <f>SUM(F61:F62)</f>
        <v>9130</v>
      </c>
    </row>
    <row r="61" spans="1:6" ht="12" customHeight="1">
      <c r="A61" s="77" t="s">
        <v>282</v>
      </c>
      <c r="B61" s="77"/>
      <c r="C61" s="6">
        <v>6640</v>
      </c>
      <c r="D61" s="6">
        <v>6640</v>
      </c>
      <c r="E61" s="6">
        <v>2381</v>
      </c>
      <c r="F61" s="6">
        <v>6640</v>
      </c>
    </row>
    <row r="62" spans="1:6" ht="12" customHeight="1">
      <c r="A62" s="77" t="s">
        <v>51</v>
      </c>
      <c r="B62" s="77"/>
      <c r="C62" s="6">
        <v>2490</v>
      </c>
      <c r="D62" s="6">
        <v>2490</v>
      </c>
      <c r="E62" s="58">
        <v>0</v>
      </c>
      <c r="F62" s="6">
        <v>2490</v>
      </c>
    </row>
    <row r="63" spans="1:6" ht="12" customHeight="1">
      <c r="A63" s="77"/>
      <c r="B63" s="77"/>
      <c r="C63" s="50"/>
      <c r="D63" s="379"/>
      <c r="E63" s="379"/>
      <c r="F63" s="379" t="s">
        <v>176</v>
      </c>
    </row>
    <row r="64" spans="1:6" ht="12" customHeight="1">
      <c r="A64" s="77"/>
      <c r="B64" s="77"/>
      <c r="C64" s="311" t="s">
        <v>330</v>
      </c>
      <c r="D64" s="311" t="s">
        <v>362</v>
      </c>
      <c r="E64" s="311" t="s">
        <v>341</v>
      </c>
      <c r="F64" s="311" t="s">
        <v>340</v>
      </c>
    </row>
    <row r="65" spans="1:6" ht="12" customHeight="1">
      <c r="A65" s="77"/>
      <c r="B65" s="77"/>
      <c r="C65" s="44" t="s">
        <v>326</v>
      </c>
      <c r="D65" s="44" t="s">
        <v>327</v>
      </c>
      <c r="E65" s="44" t="s">
        <v>342</v>
      </c>
      <c r="F65" s="44">
        <v>2011</v>
      </c>
    </row>
    <row r="66" spans="1:5" ht="12" customHeight="1">
      <c r="A66" s="77"/>
      <c r="B66" s="77"/>
      <c r="E66" s="58"/>
    </row>
    <row r="67" spans="1:6" ht="12" customHeight="1">
      <c r="A67" s="80" t="s">
        <v>117</v>
      </c>
      <c r="B67" s="80"/>
      <c r="C67" s="81">
        <f>SUM(C68:C70)</f>
        <v>6473</v>
      </c>
      <c r="D67" s="81">
        <f>SUM(D68:D70)</f>
        <v>6473</v>
      </c>
      <c r="E67" s="81">
        <f>SUM(E68:E70)</f>
        <v>6002</v>
      </c>
      <c r="F67" s="81">
        <f>SUM(F68:F70)</f>
        <v>6473</v>
      </c>
    </row>
    <row r="68" spans="1:6" ht="12" customHeight="1">
      <c r="A68" s="77" t="s">
        <v>279</v>
      </c>
      <c r="B68" s="77"/>
      <c r="C68" s="6">
        <v>1660</v>
      </c>
      <c r="D68" s="6">
        <v>1660</v>
      </c>
      <c r="E68" s="6">
        <v>845</v>
      </c>
      <c r="F68" s="6">
        <v>1316</v>
      </c>
    </row>
    <row r="69" spans="1:6" ht="12" customHeight="1">
      <c r="A69" s="77" t="s">
        <v>128</v>
      </c>
      <c r="B69" s="77"/>
      <c r="C69" s="6">
        <v>2323</v>
      </c>
      <c r="D69" s="6">
        <v>2323</v>
      </c>
      <c r="E69" s="6">
        <v>2426</v>
      </c>
      <c r="F69" s="6">
        <v>2426</v>
      </c>
    </row>
    <row r="70" spans="1:6" ht="12" customHeight="1">
      <c r="A70" s="77" t="s">
        <v>51</v>
      </c>
      <c r="B70" s="77"/>
      <c r="C70" s="58">
        <v>2490</v>
      </c>
      <c r="D70" s="58">
        <v>2490</v>
      </c>
      <c r="E70" s="58">
        <v>2731</v>
      </c>
      <c r="F70" s="58">
        <v>2731</v>
      </c>
    </row>
    <row r="71" spans="1:6" ht="11.25" customHeight="1">
      <c r="A71" s="77"/>
      <c r="B71" s="77"/>
      <c r="C71" s="1"/>
      <c r="D71" s="1"/>
      <c r="E71" s="1"/>
      <c r="F71" s="1"/>
    </row>
    <row r="72" spans="1:6" ht="12" customHeight="1">
      <c r="A72" s="80" t="s">
        <v>318</v>
      </c>
      <c r="B72" s="80"/>
      <c r="C72" s="81">
        <f>SUM(C73:C73)</f>
        <v>996</v>
      </c>
      <c r="D72" s="81">
        <f>SUM(D73:D73)</f>
        <v>996</v>
      </c>
      <c r="E72" s="59">
        <v>0</v>
      </c>
      <c r="F72" s="59">
        <f>SUM(F73)</f>
        <v>996</v>
      </c>
    </row>
    <row r="73" spans="1:6" ht="12" customHeight="1">
      <c r="A73" s="77" t="s">
        <v>52</v>
      </c>
      <c r="B73" s="77"/>
      <c r="C73" s="6">
        <v>996</v>
      </c>
      <c r="D73" s="6">
        <v>996</v>
      </c>
      <c r="E73" s="58">
        <v>0</v>
      </c>
      <c r="F73" s="6">
        <v>996</v>
      </c>
    </row>
    <row r="74" spans="1:2" ht="12" customHeight="1">
      <c r="A74" s="77"/>
      <c r="B74" s="77"/>
    </row>
    <row r="75" spans="1:6" ht="12" customHeight="1">
      <c r="A75" s="82" t="s">
        <v>262</v>
      </c>
      <c r="B75" s="82"/>
      <c r="C75" s="81">
        <f>SUM(C76:C76)</f>
        <v>996</v>
      </c>
      <c r="D75" s="81">
        <f>SUM(D76:D76)</f>
        <v>996</v>
      </c>
      <c r="E75" s="81">
        <f>SUM(E76:E76)</f>
        <v>139</v>
      </c>
      <c r="F75" s="81">
        <f>SUM(F76:F76)</f>
        <v>996</v>
      </c>
    </row>
    <row r="76" spans="1:6" ht="12" customHeight="1">
      <c r="A76" s="77" t="s">
        <v>52</v>
      </c>
      <c r="B76" s="77"/>
      <c r="C76" s="6">
        <v>996</v>
      </c>
      <c r="D76" s="6">
        <v>996</v>
      </c>
      <c r="E76" s="58">
        <v>139</v>
      </c>
      <c r="F76" s="6">
        <v>996</v>
      </c>
    </row>
    <row r="77" spans="1:6" ht="12" customHeight="1">
      <c r="A77" s="77"/>
      <c r="B77" s="77"/>
      <c r="C77" s="1"/>
      <c r="D77" s="1"/>
      <c r="E77" s="1"/>
      <c r="F77" s="1"/>
    </row>
    <row r="78" spans="1:6" ht="12" customHeight="1">
      <c r="A78" s="80" t="s">
        <v>118</v>
      </c>
      <c r="B78" s="80"/>
      <c r="C78" s="81">
        <f>SUM(C79:C81)</f>
        <v>46811</v>
      </c>
      <c r="D78" s="81">
        <f>SUM(D79:D81)</f>
        <v>13617</v>
      </c>
      <c r="E78" s="81">
        <f>SUM(E79:E81)</f>
        <v>5374</v>
      </c>
      <c r="F78" s="81">
        <f>SUM(F79:F81)</f>
        <v>13617</v>
      </c>
    </row>
    <row r="79" spans="1:6" ht="12" customHeight="1">
      <c r="A79" s="77" t="s">
        <v>157</v>
      </c>
      <c r="B79" s="77"/>
      <c r="C79" s="58">
        <v>33194</v>
      </c>
      <c r="D79" s="58">
        <v>0</v>
      </c>
      <c r="E79" s="58">
        <v>0</v>
      </c>
      <c r="F79" s="58">
        <v>0</v>
      </c>
    </row>
    <row r="80" spans="1:6" ht="12" customHeight="1">
      <c r="A80" s="77" t="s">
        <v>167</v>
      </c>
      <c r="B80" s="77"/>
      <c r="C80" s="6">
        <v>3319</v>
      </c>
      <c r="D80" s="6">
        <v>3319</v>
      </c>
      <c r="E80" s="58">
        <v>0</v>
      </c>
      <c r="F80" s="58">
        <v>3319</v>
      </c>
    </row>
    <row r="81" spans="1:6" ht="12" customHeight="1">
      <c r="A81" s="654" t="s">
        <v>380</v>
      </c>
      <c r="B81" s="654"/>
      <c r="C81" s="6">
        <v>10298</v>
      </c>
      <c r="D81" s="6">
        <v>10298</v>
      </c>
      <c r="E81" s="6">
        <v>5374</v>
      </c>
      <c r="F81" s="6">
        <v>10298</v>
      </c>
    </row>
    <row r="82" spans="1:2" ht="12" customHeight="1">
      <c r="A82" s="56" t="s">
        <v>381</v>
      </c>
      <c r="B82" s="56"/>
    </row>
    <row r="83" spans="1:6" ht="12" customHeight="1">
      <c r="A83" s="77"/>
      <c r="B83" s="77"/>
      <c r="C83" s="310"/>
      <c r="D83" s="310"/>
      <c r="E83" s="310"/>
      <c r="F83" s="310"/>
    </row>
    <row r="84" spans="1:6" ht="12" customHeight="1">
      <c r="A84" s="80" t="s">
        <v>119</v>
      </c>
      <c r="B84" s="80"/>
      <c r="C84" s="81">
        <f>SUM(C85:C87)</f>
        <v>6639</v>
      </c>
      <c r="D84" s="81">
        <f>SUM(D85:D87)</f>
        <v>6639</v>
      </c>
      <c r="E84" s="81">
        <f>SUM(E85:E87)</f>
        <v>207</v>
      </c>
      <c r="F84" s="81">
        <f>SUM(F85:F87)</f>
        <v>6639</v>
      </c>
    </row>
    <row r="85" spans="1:6" ht="12" customHeight="1">
      <c r="A85" s="77" t="s">
        <v>53</v>
      </c>
      <c r="B85" s="77"/>
      <c r="C85" s="6">
        <v>1660</v>
      </c>
      <c r="D85" s="6">
        <v>1660</v>
      </c>
      <c r="E85" s="58">
        <v>0</v>
      </c>
      <c r="F85" s="6">
        <v>1660</v>
      </c>
    </row>
    <row r="86" spans="1:6" ht="12" customHeight="1">
      <c r="A86" s="654" t="s">
        <v>382</v>
      </c>
      <c r="B86" s="654"/>
      <c r="C86" s="6">
        <v>3319</v>
      </c>
      <c r="D86" s="6">
        <v>3319</v>
      </c>
      <c r="E86" s="6">
        <v>207</v>
      </c>
      <c r="F86" s="6">
        <v>3319</v>
      </c>
    </row>
    <row r="87" spans="1:6" ht="12" customHeight="1">
      <c r="A87" s="77" t="s">
        <v>51</v>
      </c>
      <c r="B87" s="77"/>
      <c r="C87" s="6">
        <v>1660</v>
      </c>
      <c r="D87" s="6">
        <v>1660</v>
      </c>
      <c r="E87" s="58">
        <v>0</v>
      </c>
      <c r="F87" s="6">
        <v>1660</v>
      </c>
    </row>
    <row r="88" spans="1:6" ht="10.5" customHeight="1">
      <c r="A88" s="77"/>
      <c r="B88" s="77"/>
      <c r="C88" s="58"/>
      <c r="D88" s="58"/>
      <c r="E88" s="58"/>
      <c r="F88" s="58"/>
    </row>
    <row r="89" spans="1:6" ht="12" customHeight="1">
      <c r="A89" s="80" t="s">
        <v>120</v>
      </c>
      <c r="B89" s="80"/>
      <c r="C89" s="81">
        <f>SUM(C90:C92)</f>
        <v>13278</v>
      </c>
      <c r="D89" s="81">
        <f>SUM(D90:D92)</f>
        <v>13278</v>
      </c>
      <c r="E89" s="81">
        <f>SUM(E90:E92)</f>
        <v>7488</v>
      </c>
      <c r="F89" s="81">
        <f>SUM(F90:F92)</f>
        <v>13278</v>
      </c>
    </row>
    <row r="90" spans="1:6" ht="12" customHeight="1">
      <c r="A90" s="654" t="s">
        <v>597</v>
      </c>
      <c r="B90" s="654"/>
      <c r="C90" s="6">
        <v>13278</v>
      </c>
      <c r="D90" s="6">
        <v>13278</v>
      </c>
      <c r="E90" s="6">
        <v>2538</v>
      </c>
      <c r="F90" s="6">
        <v>8328</v>
      </c>
    </row>
    <row r="91" spans="1:6" ht="12" customHeight="1">
      <c r="A91" s="77" t="s">
        <v>374</v>
      </c>
      <c r="B91" s="77"/>
      <c r="C91" s="58">
        <v>0</v>
      </c>
      <c r="D91" s="58">
        <v>0</v>
      </c>
      <c r="E91" s="6">
        <v>4950</v>
      </c>
      <c r="F91" s="6">
        <v>4950</v>
      </c>
    </row>
    <row r="92" spans="1:2" ht="12" customHeight="1">
      <c r="A92" s="77"/>
      <c r="B92" s="77"/>
    </row>
    <row r="93" spans="1:6" ht="12" customHeight="1">
      <c r="A93" s="80" t="s">
        <v>121</v>
      </c>
      <c r="B93" s="80"/>
      <c r="C93" s="81">
        <f>SUM(C94:C97)</f>
        <v>39833</v>
      </c>
      <c r="D93" s="81">
        <f>SUM(D94:D97)</f>
        <v>4979</v>
      </c>
      <c r="E93" s="81">
        <f>SUM(E94:E97)</f>
        <v>82</v>
      </c>
      <c r="F93" s="81">
        <f>SUM(F94:F97)</f>
        <v>4979</v>
      </c>
    </row>
    <row r="94" spans="1:6" ht="12" customHeight="1">
      <c r="A94" s="77" t="s">
        <v>68</v>
      </c>
      <c r="B94" s="77"/>
      <c r="C94" s="6">
        <v>1660</v>
      </c>
      <c r="D94" s="6">
        <v>1660</v>
      </c>
      <c r="E94" s="6">
        <v>82</v>
      </c>
      <c r="F94" s="6">
        <v>1660</v>
      </c>
    </row>
    <row r="95" spans="1:6" ht="12" customHeight="1">
      <c r="A95" s="77" t="s">
        <v>52</v>
      </c>
      <c r="B95" s="77"/>
      <c r="C95" s="6">
        <v>3319</v>
      </c>
      <c r="D95" s="6">
        <v>3319</v>
      </c>
      <c r="E95" s="58">
        <v>0</v>
      </c>
      <c r="F95" s="6">
        <v>3319</v>
      </c>
    </row>
    <row r="96" spans="1:6" ht="12" customHeight="1">
      <c r="A96" s="77" t="s">
        <v>328</v>
      </c>
      <c r="B96" s="77"/>
      <c r="C96" s="6">
        <v>1660</v>
      </c>
      <c r="D96" s="58">
        <v>0</v>
      </c>
      <c r="E96" s="58">
        <v>0</v>
      </c>
      <c r="F96" s="58">
        <v>0</v>
      </c>
    </row>
    <row r="97" spans="1:6" ht="12" customHeight="1">
      <c r="A97" s="77" t="s">
        <v>157</v>
      </c>
      <c r="B97" s="77"/>
      <c r="C97" s="6">
        <v>33194</v>
      </c>
      <c r="D97" s="58">
        <v>0</v>
      </c>
      <c r="E97" s="58">
        <v>0</v>
      </c>
      <c r="F97" s="58">
        <v>0</v>
      </c>
    </row>
    <row r="98" spans="1:6" ht="9.75" customHeight="1">
      <c r="A98" s="77"/>
      <c r="B98" s="77"/>
      <c r="C98" s="1"/>
      <c r="D98" s="1"/>
      <c r="E98" s="58"/>
      <c r="F98" s="1"/>
    </row>
    <row r="99" spans="1:6" ht="12" customHeight="1">
      <c r="A99" s="80" t="s">
        <v>122</v>
      </c>
      <c r="B99" s="80"/>
      <c r="C99" s="81">
        <f>SUM(C100:C102)</f>
        <v>7469</v>
      </c>
      <c r="D99" s="81">
        <f>SUM(D100:D102)</f>
        <v>7469</v>
      </c>
      <c r="E99" s="81">
        <f>SUM(E100:E102)</f>
        <v>5467</v>
      </c>
      <c r="F99" s="81">
        <f>SUM(F100:F102)</f>
        <v>7469</v>
      </c>
    </row>
    <row r="100" spans="1:6" ht="12" customHeight="1">
      <c r="A100" s="77" t="s">
        <v>375</v>
      </c>
      <c r="B100" s="77"/>
      <c r="C100" s="6">
        <v>2490</v>
      </c>
      <c r="D100" s="6">
        <v>2490</v>
      </c>
      <c r="E100" s="6">
        <v>488</v>
      </c>
      <c r="F100" s="6">
        <v>2490</v>
      </c>
    </row>
    <row r="101" spans="1:6" ht="12" customHeight="1">
      <c r="A101" s="77" t="s">
        <v>68</v>
      </c>
      <c r="B101" s="77"/>
      <c r="C101" s="58">
        <v>1660</v>
      </c>
      <c r="D101" s="58">
        <v>1660</v>
      </c>
      <c r="E101" s="58">
        <v>1660</v>
      </c>
      <c r="F101" s="58">
        <v>1660</v>
      </c>
    </row>
    <row r="102" spans="1:6" ht="12" customHeight="1">
      <c r="A102" s="77" t="s">
        <v>128</v>
      </c>
      <c r="B102" s="77"/>
      <c r="C102" s="58">
        <v>3319</v>
      </c>
      <c r="D102" s="58">
        <v>3319</v>
      </c>
      <c r="E102" s="58">
        <v>3319</v>
      </c>
      <c r="F102" s="58">
        <v>3319</v>
      </c>
    </row>
    <row r="103" spans="1:6" ht="10.5" customHeight="1">
      <c r="A103" s="77"/>
      <c r="B103" s="77"/>
      <c r="C103" s="58"/>
      <c r="D103" s="58"/>
      <c r="E103" s="58"/>
      <c r="F103" s="58"/>
    </row>
    <row r="104" spans="1:6" ht="12" customHeight="1">
      <c r="A104" s="80" t="s">
        <v>123</v>
      </c>
      <c r="B104" s="80"/>
      <c r="C104" s="59">
        <f>SUM(C105:C106)</f>
        <v>3320</v>
      </c>
      <c r="D104" s="59">
        <f>SUM(D105:D106)</f>
        <v>3320</v>
      </c>
      <c r="E104" s="59">
        <f>SUM(E105:E106)</f>
        <v>112</v>
      </c>
      <c r="F104" s="59">
        <f>SUM(F105:F106)</f>
        <v>3320</v>
      </c>
    </row>
    <row r="105" spans="1:6" ht="12" customHeight="1">
      <c r="A105" s="77" t="s">
        <v>376</v>
      </c>
      <c r="B105" s="77"/>
      <c r="C105" s="6">
        <v>1660</v>
      </c>
      <c r="D105" s="6">
        <v>1660</v>
      </c>
      <c r="E105" s="6">
        <v>112</v>
      </c>
      <c r="F105" s="6">
        <v>1660</v>
      </c>
    </row>
    <row r="106" spans="1:6" ht="12" customHeight="1">
      <c r="A106" s="77" t="s">
        <v>51</v>
      </c>
      <c r="B106" s="77"/>
      <c r="C106" s="6">
        <v>1660</v>
      </c>
      <c r="D106" s="6">
        <v>1660</v>
      </c>
      <c r="E106" s="58">
        <v>0</v>
      </c>
      <c r="F106" s="6">
        <v>1660</v>
      </c>
    </row>
    <row r="107" spans="1:6" ht="10.5" customHeight="1">
      <c r="A107" s="77"/>
      <c r="B107" s="77"/>
      <c r="C107" s="1"/>
      <c r="D107" s="1"/>
      <c r="E107" s="1"/>
      <c r="F107" s="1"/>
    </row>
    <row r="108" spans="1:6" ht="12" customHeight="1">
      <c r="A108" s="82" t="s">
        <v>158</v>
      </c>
      <c r="B108" s="82"/>
      <c r="C108" s="59">
        <f>SUM(C109:C109)</f>
        <v>996</v>
      </c>
      <c r="D108" s="59">
        <f>SUM(D109:D109)</f>
        <v>996</v>
      </c>
      <c r="E108" s="59">
        <f>SUM(E109:E109)</f>
        <v>0</v>
      </c>
      <c r="F108" s="59">
        <f>SUM(F109:F109)</f>
        <v>996</v>
      </c>
    </row>
    <row r="109" spans="1:6" ht="12" customHeight="1">
      <c r="A109" s="77" t="s">
        <v>300</v>
      </c>
      <c r="B109" s="77"/>
      <c r="C109" s="6">
        <v>996</v>
      </c>
      <c r="D109" s="6">
        <v>996</v>
      </c>
      <c r="E109" s="58">
        <v>0</v>
      </c>
      <c r="F109" s="6">
        <v>996</v>
      </c>
    </row>
    <row r="110" spans="1:6" ht="9" customHeight="1">
      <c r="A110" s="77"/>
      <c r="B110" s="77"/>
      <c r="C110" s="1"/>
      <c r="D110" s="1"/>
      <c r="E110" s="1"/>
      <c r="F110" s="1"/>
    </row>
    <row r="111" spans="1:6" ht="12" customHeight="1">
      <c r="A111" s="83" t="s">
        <v>175</v>
      </c>
      <c r="B111" s="83"/>
      <c r="C111" s="81">
        <f>SUM(C112)</f>
        <v>996</v>
      </c>
      <c r="D111" s="81">
        <f>SUM(D112)</f>
        <v>996</v>
      </c>
      <c r="E111" s="59">
        <f>SUM(E112:E112)</f>
        <v>0</v>
      </c>
      <c r="F111" s="59">
        <f>SUM(F112:F112)</f>
        <v>996</v>
      </c>
    </row>
    <row r="112" spans="1:6" ht="12" customHeight="1">
      <c r="A112" s="77" t="s">
        <v>65</v>
      </c>
      <c r="B112" s="77"/>
      <c r="C112" s="6">
        <v>996</v>
      </c>
      <c r="D112" s="6">
        <v>996</v>
      </c>
      <c r="E112" s="58">
        <v>0</v>
      </c>
      <c r="F112" s="6">
        <v>996</v>
      </c>
    </row>
    <row r="113" spans="1:2" ht="9" customHeight="1">
      <c r="A113" s="77"/>
      <c r="B113" s="77"/>
    </row>
    <row r="114" spans="1:6" ht="12" customHeight="1">
      <c r="A114" s="83" t="s">
        <v>124</v>
      </c>
      <c r="B114" s="83"/>
      <c r="C114" s="81">
        <f>SUM(C115:C116)</f>
        <v>16660</v>
      </c>
      <c r="D114" s="81">
        <f>SUM(D115:D116)</f>
        <v>16660</v>
      </c>
      <c r="E114" s="81">
        <f>SUM(E115:E116)</f>
        <v>9030</v>
      </c>
      <c r="F114" s="81">
        <f>SUM(F115:F116)</f>
        <v>10690</v>
      </c>
    </row>
    <row r="115" spans="1:6" ht="12" customHeight="1">
      <c r="A115" s="77" t="s">
        <v>65</v>
      </c>
      <c r="B115" s="77"/>
      <c r="C115" s="6">
        <v>1660</v>
      </c>
      <c r="D115" s="6">
        <v>1660</v>
      </c>
      <c r="E115" s="58">
        <v>0</v>
      </c>
      <c r="F115" s="58">
        <v>1660</v>
      </c>
    </row>
    <row r="116" spans="1:6" ht="12" customHeight="1">
      <c r="A116" s="77" t="s">
        <v>283</v>
      </c>
      <c r="B116" s="77"/>
      <c r="C116" s="6">
        <v>15000</v>
      </c>
      <c r="D116" s="6">
        <v>15000</v>
      </c>
      <c r="E116" s="6">
        <v>9030</v>
      </c>
      <c r="F116" s="6">
        <v>9030</v>
      </c>
    </row>
    <row r="117" spans="1:2" ht="12" customHeight="1">
      <c r="A117" s="77"/>
      <c r="B117" s="77"/>
    </row>
    <row r="118" spans="1:6" ht="12" customHeight="1">
      <c r="A118" s="655" t="s">
        <v>493</v>
      </c>
      <c r="B118" s="655"/>
      <c r="C118" s="655"/>
      <c r="D118" s="655"/>
      <c r="E118" s="655"/>
      <c r="F118" s="655"/>
    </row>
    <row r="119" spans="1:6" ht="12" customHeight="1">
      <c r="A119" s="655" t="s">
        <v>492</v>
      </c>
      <c r="B119" s="655"/>
      <c r="C119" s="655"/>
      <c r="D119" s="655"/>
      <c r="E119" s="655"/>
      <c r="F119" s="655"/>
    </row>
    <row r="120" spans="1:6" ht="12" customHeight="1">
      <c r="A120" s="655" t="s">
        <v>494</v>
      </c>
      <c r="B120" s="655"/>
      <c r="C120" s="655"/>
      <c r="D120" s="655"/>
      <c r="E120" s="655"/>
      <c r="F120" s="655"/>
    </row>
    <row r="121" spans="1:6" ht="12" customHeight="1">
      <c r="A121" s="654" t="s">
        <v>495</v>
      </c>
      <c r="B121" s="654"/>
      <c r="C121" s="654"/>
      <c r="D121" s="654"/>
      <c r="E121" s="654"/>
      <c r="F121" s="654"/>
    </row>
    <row r="122" spans="1:2" ht="13.5" customHeight="1">
      <c r="A122" s="77"/>
      <c r="B122" s="77"/>
    </row>
    <row r="123" spans="1:6" ht="12" customHeight="1">
      <c r="A123" s="83" t="s">
        <v>125</v>
      </c>
      <c r="B123" s="83"/>
      <c r="C123" s="81">
        <f>SUM(C124:C130)</f>
        <v>11638</v>
      </c>
      <c r="D123" s="81">
        <f>SUM(D124:D130)</f>
        <v>11638</v>
      </c>
      <c r="E123" s="81">
        <f>SUM(E124:E130)</f>
        <v>57</v>
      </c>
      <c r="F123" s="81">
        <f>SUM(F124+F125+F130+F131)</f>
        <v>17608</v>
      </c>
    </row>
    <row r="124" spans="1:6" ht="12" customHeight="1">
      <c r="A124" s="77" t="s">
        <v>377</v>
      </c>
      <c r="B124" s="77"/>
      <c r="C124" s="6">
        <v>3319</v>
      </c>
      <c r="D124" s="6">
        <v>3319</v>
      </c>
      <c r="E124" s="6">
        <v>57</v>
      </c>
      <c r="F124" s="6">
        <v>2349</v>
      </c>
    </row>
    <row r="125" spans="1:6" ht="12" customHeight="1">
      <c r="A125" s="77" t="s">
        <v>280</v>
      </c>
      <c r="B125" s="77"/>
      <c r="C125" s="58">
        <v>3319</v>
      </c>
      <c r="D125" s="58">
        <v>3319</v>
      </c>
      <c r="E125" s="58">
        <v>0</v>
      </c>
      <c r="F125" s="58">
        <v>3319</v>
      </c>
    </row>
    <row r="126" spans="1:6" ht="10.5" customHeight="1">
      <c r="A126" s="77"/>
      <c r="B126" s="77"/>
      <c r="C126" s="50"/>
      <c r="D126" s="379"/>
      <c r="E126" s="379"/>
      <c r="F126" s="379" t="s">
        <v>176</v>
      </c>
    </row>
    <row r="127" spans="1:6" ht="12" customHeight="1">
      <c r="A127" s="77"/>
      <c r="B127" s="77"/>
      <c r="C127" s="311" t="s">
        <v>330</v>
      </c>
      <c r="D127" s="311" t="s">
        <v>362</v>
      </c>
      <c r="E127" s="311" t="s">
        <v>341</v>
      </c>
      <c r="F127" s="311" t="s">
        <v>340</v>
      </c>
    </row>
    <row r="128" spans="1:6" ht="12" customHeight="1">
      <c r="A128" s="77"/>
      <c r="B128" s="77"/>
      <c r="C128" s="44" t="s">
        <v>326</v>
      </c>
      <c r="D128" s="44" t="s">
        <v>327</v>
      </c>
      <c r="E128" s="44" t="s">
        <v>342</v>
      </c>
      <c r="F128" s="44">
        <v>2011</v>
      </c>
    </row>
    <row r="129" spans="1:6" ht="12" customHeight="1">
      <c r="A129" s="77"/>
      <c r="B129" s="77"/>
      <c r="C129" s="58"/>
      <c r="D129" s="58"/>
      <c r="E129" s="58"/>
      <c r="F129" s="58"/>
    </row>
    <row r="130" spans="1:6" ht="12" customHeight="1">
      <c r="A130" s="77" t="s">
        <v>284</v>
      </c>
      <c r="B130" s="77"/>
      <c r="C130" s="58">
        <v>5000</v>
      </c>
      <c r="D130" s="58">
        <v>5000</v>
      </c>
      <c r="E130" s="58">
        <v>0</v>
      </c>
      <c r="F130" s="58">
        <v>5000</v>
      </c>
    </row>
    <row r="131" spans="1:6" ht="12" customHeight="1">
      <c r="A131" s="77" t="s">
        <v>379</v>
      </c>
      <c r="B131" s="77"/>
      <c r="C131" s="58">
        <v>0</v>
      </c>
      <c r="D131" s="58">
        <v>0</v>
      </c>
      <c r="E131" s="58">
        <v>0</v>
      </c>
      <c r="F131" s="58">
        <v>6940</v>
      </c>
    </row>
    <row r="132" spans="1:6" ht="9.75" customHeight="1">
      <c r="A132" s="77"/>
      <c r="B132" s="77"/>
      <c r="C132" s="58"/>
      <c r="D132" s="58"/>
      <c r="E132" s="58"/>
      <c r="F132" s="58"/>
    </row>
    <row r="133" spans="1:6" ht="12" customHeight="1">
      <c r="A133" s="655" t="s">
        <v>489</v>
      </c>
      <c r="B133" s="655"/>
      <c r="C133" s="655"/>
      <c r="D133" s="655"/>
      <c r="E133" s="655"/>
      <c r="F133" s="655"/>
    </row>
    <row r="134" spans="1:6" ht="12" customHeight="1">
      <c r="A134" s="655" t="s">
        <v>491</v>
      </c>
      <c r="B134" s="655"/>
      <c r="C134" s="655"/>
      <c r="D134" s="655"/>
      <c r="E134" s="655"/>
      <c r="F134" s="655"/>
    </row>
    <row r="135" spans="1:6" ht="12" customHeight="1">
      <c r="A135" s="654" t="s">
        <v>490</v>
      </c>
      <c r="B135" s="654"/>
      <c r="C135" s="654"/>
      <c r="D135" s="654"/>
      <c r="E135" s="654"/>
      <c r="F135" s="654"/>
    </row>
    <row r="136" spans="1:6" ht="12" customHeight="1">
      <c r="A136" s="77"/>
      <c r="B136" s="77"/>
      <c r="C136" s="58"/>
      <c r="D136" s="58"/>
      <c r="E136" s="58"/>
      <c r="F136" s="58"/>
    </row>
    <row r="137" spans="1:6" ht="12" customHeight="1">
      <c r="A137" s="80" t="s">
        <v>126</v>
      </c>
      <c r="B137" s="80"/>
      <c r="C137" s="81">
        <f>SUM(C138:C141)</f>
        <v>39833</v>
      </c>
      <c r="D137" s="81">
        <f>SUM(D138:D141)</f>
        <v>39833</v>
      </c>
      <c r="E137" s="81">
        <f>SUM(E138:E141)</f>
        <v>3112</v>
      </c>
      <c r="F137" s="81">
        <f>SUM(F138:F141)</f>
        <v>39833</v>
      </c>
    </row>
    <row r="138" spans="1:6" ht="12" customHeight="1">
      <c r="A138" s="673" t="s">
        <v>383</v>
      </c>
      <c r="B138" s="673"/>
      <c r="C138" s="6">
        <v>26555</v>
      </c>
      <c r="D138" s="6">
        <v>26555</v>
      </c>
      <c r="E138" s="6">
        <v>3112</v>
      </c>
      <c r="F138" s="6">
        <v>26555</v>
      </c>
    </row>
    <row r="139" spans="1:2" ht="12" customHeight="1">
      <c r="A139" s="56" t="s">
        <v>608</v>
      </c>
      <c r="B139" s="341"/>
    </row>
    <row r="140" spans="1:6" ht="12" customHeight="1">
      <c r="A140" s="77" t="s">
        <v>281</v>
      </c>
      <c r="B140" s="77"/>
      <c r="C140" s="58">
        <v>6639</v>
      </c>
      <c r="D140" s="58">
        <v>6639</v>
      </c>
      <c r="E140" s="58">
        <v>0</v>
      </c>
      <c r="F140" s="58">
        <v>6639</v>
      </c>
    </row>
    <row r="141" spans="1:6" ht="12" customHeight="1">
      <c r="A141" s="77" t="s">
        <v>315</v>
      </c>
      <c r="B141" s="77"/>
      <c r="C141" s="58">
        <v>6639</v>
      </c>
      <c r="D141" s="58">
        <v>6639</v>
      </c>
      <c r="E141" s="58">
        <v>0</v>
      </c>
      <c r="F141" s="58">
        <v>6639</v>
      </c>
    </row>
    <row r="142" spans="1:6" ht="12" customHeight="1">
      <c r="A142" s="77"/>
      <c r="B142" s="77"/>
      <c r="C142" s="58"/>
      <c r="D142" s="58"/>
      <c r="E142" s="58"/>
      <c r="F142" s="58"/>
    </row>
    <row r="143" spans="1:6" ht="12" customHeight="1">
      <c r="A143" s="80" t="s">
        <v>127</v>
      </c>
      <c r="B143" s="80"/>
      <c r="C143" s="81">
        <f>C144+C145</f>
        <v>14279</v>
      </c>
      <c r="D143" s="81">
        <f>D144+D145</f>
        <v>14279</v>
      </c>
      <c r="E143" s="81">
        <f>E144+E145</f>
        <v>3796</v>
      </c>
      <c r="F143" s="81">
        <f>F144+F145</f>
        <v>12539</v>
      </c>
    </row>
    <row r="144" spans="1:6" ht="12" customHeight="1">
      <c r="A144" s="77" t="s">
        <v>66</v>
      </c>
      <c r="B144" s="77"/>
      <c r="C144" s="6">
        <v>11958</v>
      </c>
      <c r="D144" s="6">
        <v>11958</v>
      </c>
      <c r="E144" s="6">
        <v>3777</v>
      </c>
      <c r="F144" s="6">
        <v>10318</v>
      </c>
    </row>
    <row r="145" spans="1:6" ht="12" customHeight="1">
      <c r="A145" s="77" t="s">
        <v>165</v>
      </c>
      <c r="B145" s="77"/>
      <c r="C145" s="6">
        <v>2321</v>
      </c>
      <c r="D145" s="6">
        <v>2321</v>
      </c>
      <c r="E145" s="6">
        <v>19</v>
      </c>
      <c r="F145" s="6">
        <v>2221</v>
      </c>
    </row>
    <row r="146" spans="1:2" ht="9.75" customHeight="1">
      <c r="A146" s="77"/>
      <c r="B146" s="77"/>
    </row>
    <row r="147" spans="1:6" ht="12" customHeight="1">
      <c r="A147" s="655" t="s">
        <v>500</v>
      </c>
      <c r="B147" s="655"/>
      <c r="C147" s="655"/>
      <c r="D147" s="655"/>
      <c r="E147" s="655"/>
      <c r="F147" s="655"/>
    </row>
    <row r="148" spans="1:6" ht="12" customHeight="1">
      <c r="A148" s="56" t="s">
        <v>499</v>
      </c>
      <c r="B148" s="514"/>
      <c r="C148" s="514"/>
      <c r="D148" s="514"/>
      <c r="E148" s="514"/>
      <c r="F148" s="514"/>
    </row>
    <row r="149" spans="1:6" ht="12" customHeight="1">
      <c r="A149" s="77"/>
      <c r="B149" s="77"/>
      <c r="C149" s="1"/>
      <c r="D149" s="1"/>
      <c r="E149" s="1"/>
      <c r="F149" s="1"/>
    </row>
    <row r="150" spans="1:6" s="251" customFormat="1" ht="12" customHeight="1">
      <c r="A150" s="84" t="s">
        <v>131</v>
      </c>
      <c r="B150" s="378"/>
      <c r="C150" s="78">
        <v>498</v>
      </c>
      <c r="D150" s="78">
        <v>498</v>
      </c>
      <c r="E150" s="78">
        <v>26</v>
      </c>
      <c r="F150" s="79">
        <v>398</v>
      </c>
    </row>
    <row r="151" spans="1:6" s="251" customFormat="1" ht="10.5" customHeight="1">
      <c r="A151" s="85"/>
      <c r="B151" s="85"/>
      <c r="C151" s="86"/>
      <c r="D151" s="86"/>
      <c r="E151" s="86"/>
      <c r="F151" s="86"/>
    </row>
    <row r="152" spans="1:6" s="251" customFormat="1" ht="12" customHeight="1">
      <c r="A152" s="674" t="s">
        <v>548</v>
      </c>
      <c r="B152" s="674"/>
      <c r="C152" s="674"/>
      <c r="D152" s="674"/>
      <c r="E152" s="674"/>
      <c r="F152" s="674"/>
    </row>
    <row r="153" spans="3:6" ht="12" customHeight="1">
      <c r="C153" s="1"/>
      <c r="D153" s="1"/>
      <c r="E153" s="1"/>
      <c r="F153" s="1"/>
    </row>
    <row r="154" spans="1:6" s="251" customFormat="1" ht="12" customHeight="1">
      <c r="A154" s="84" t="s">
        <v>132</v>
      </c>
      <c r="B154" s="378"/>
      <c r="C154" s="78">
        <v>830</v>
      </c>
      <c r="D154" s="78">
        <v>830</v>
      </c>
      <c r="E154" s="78">
        <v>220</v>
      </c>
      <c r="F154" s="79">
        <v>830</v>
      </c>
    </row>
    <row r="155" spans="1:6" ht="15" customHeight="1">
      <c r="A155" s="85"/>
      <c r="B155" s="85"/>
      <c r="C155" s="86"/>
      <c r="D155" s="86"/>
      <c r="E155" s="86"/>
      <c r="F155" s="86"/>
    </row>
    <row r="156" spans="1:6" s="251" customFormat="1" ht="12" customHeight="1">
      <c r="A156" s="84" t="s">
        <v>159</v>
      </c>
      <c r="B156" s="378"/>
      <c r="C156" s="78">
        <f>SUM(C161+C162+C163+C164+C165+C166+C167+C168+C169+C170+C171+C172+C173+C174+C175+C176+C177+C178)</f>
        <v>217677</v>
      </c>
      <c r="D156" s="78">
        <f>SUM(D161+D162+D163+D164+D165+D166+D167+D168+D169+D170+D171+D172+D173+D174+D175+D176+D177+D178)</f>
        <v>217677</v>
      </c>
      <c r="E156" s="78">
        <f>SUM(E161+E162+E163+E164+E165+E166+E167+E168+E169+E170+E171+E172+E173+E174+E175+E176+E177+E178)</f>
        <v>90106</v>
      </c>
      <c r="F156" s="79">
        <f>SUM(F161+F162+F163+F164+F165+F166+F167+F168+F169+F170+F171+F172+F173+F174+F175+F176+F177+F178)</f>
        <v>221740</v>
      </c>
    </row>
    <row r="157" spans="1:6" ht="12" customHeight="1">
      <c r="A157" s="87" t="s">
        <v>301</v>
      </c>
      <c r="B157" s="87"/>
      <c r="C157" s="55"/>
      <c r="D157" s="55"/>
      <c r="E157" s="55"/>
      <c r="F157" s="55"/>
    </row>
    <row r="158" spans="1:6" ht="12" customHeight="1">
      <c r="A158" s="87" t="s">
        <v>322</v>
      </c>
      <c r="B158" s="87"/>
      <c r="C158" s="55"/>
      <c r="D158" s="55"/>
      <c r="E158" s="55"/>
      <c r="F158" s="55"/>
    </row>
    <row r="159" spans="1:6" ht="12" customHeight="1">
      <c r="A159" s="87" t="s">
        <v>316</v>
      </c>
      <c r="B159" s="87"/>
      <c r="C159" s="55"/>
      <c r="D159" s="55"/>
      <c r="E159" s="55"/>
      <c r="F159" s="55"/>
    </row>
    <row r="160" spans="1:6" ht="9.75" customHeight="1">
      <c r="A160" s="103"/>
      <c r="B160" s="103"/>
      <c r="C160" s="86"/>
      <c r="D160" s="86"/>
      <c r="E160" s="86"/>
      <c r="F160" s="86"/>
    </row>
    <row r="161" spans="1:6" ht="12" customHeight="1">
      <c r="A161" s="73" t="s">
        <v>260</v>
      </c>
      <c r="B161" s="73"/>
      <c r="C161" s="6">
        <v>4418</v>
      </c>
      <c r="D161" s="6">
        <v>4418</v>
      </c>
      <c r="E161" s="6">
        <v>959</v>
      </c>
      <c r="F161" s="6">
        <v>4198</v>
      </c>
    </row>
    <row r="162" spans="1:6" ht="12" customHeight="1">
      <c r="A162" s="88" t="s">
        <v>54</v>
      </c>
      <c r="B162" s="88"/>
      <c r="C162" s="6">
        <v>11918</v>
      </c>
      <c r="D162" s="6">
        <v>11918</v>
      </c>
      <c r="E162" s="6">
        <v>2446</v>
      </c>
      <c r="F162" s="6">
        <v>11368</v>
      </c>
    </row>
    <row r="163" spans="1:6" ht="12" customHeight="1">
      <c r="A163" s="88" t="s">
        <v>55</v>
      </c>
      <c r="B163" s="88"/>
      <c r="C163" s="6">
        <v>664</v>
      </c>
      <c r="D163" s="6">
        <v>664</v>
      </c>
      <c r="E163" s="6">
        <v>234</v>
      </c>
      <c r="F163" s="6">
        <v>8554</v>
      </c>
    </row>
    <row r="164" spans="1:6" ht="12" customHeight="1">
      <c r="A164" s="73" t="s">
        <v>319</v>
      </c>
      <c r="B164" s="73"/>
      <c r="C164" s="6">
        <v>2015</v>
      </c>
      <c r="D164" s="6">
        <v>2015</v>
      </c>
      <c r="E164" s="6">
        <v>398</v>
      </c>
      <c r="F164" s="6">
        <v>2015</v>
      </c>
    </row>
    <row r="165" spans="1:6" ht="12" customHeight="1">
      <c r="A165" s="73" t="s">
        <v>263</v>
      </c>
      <c r="B165" s="73"/>
      <c r="C165" s="6">
        <v>25891</v>
      </c>
      <c r="D165" s="6">
        <v>25891</v>
      </c>
      <c r="E165" s="6">
        <v>9967</v>
      </c>
      <c r="F165" s="6">
        <v>21841</v>
      </c>
    </row>
    <row r="166" spans="1:6" ht="12" customHeight="1">
      <c r="A166" s="88" t="s">
        <v>56</v>
      </c>
      <c r="B166" s="88"/>
      <c r="C166" s="6">
        <v>12970</v>
      </c>
      <c r="D166" s="6">
        <v>12970</v>
      </c>
      <c r="E166" s="6">
        <v>4520</v>
      </c>
      <c r="F166" s="6">
        <v>11989</v>
      </c>
    </row>
    <row r="167" spans="1:6" ht="12" customHeight="1">
      <c r="A167" s="88" t="s">
        <v>58</v>
      </c>
      <c r="B167" s="88"/>
      <c r="C167" s="6">
        <v>4588</v>
      </c>
      <c r="D167" s="6">
        <v>4588</v>
      </c>
      <c r="E167" s="6">
        <v>2298</v>
      </c>
      <c r="F167" s="6">
        <v>4938</v>
      </c>
    </row>
    <row r="168" spans="1:6" ht="12" customHeight="1">
      <c r="A168" s="88" t="s">
        <v>57</v>
      </c>
      <c r="B168" s="88"/>
      <c r="C168" s="6">
        <v>13115</v>
      </c>
      <c r="D168" s="6">
        <v>13115</v>
      </c>
      <c r="E168" s="6">
        <v>9937</v>
      </c>
      <c r="F168" s="6">
        <v>15905</v>
      </c>
    </row>
    <row r="169" spans="1:6" ht="12" customHeight="1">
      <c r="A169" s="88" t="s">
        <v>59</v>
      </c>
      <c r="B169" s="88"/>
      <c r="C169" s="6">
        <v>10315</v>
      </c>
      <c r="D169" s="6">
        <v>10315</v>
      </c>
      <c r="E169" s="6">
        <v>3384</v>
      </c>
      <c r="F169" s="6">
        <v>10315</v>
      </c>
    </row>
    <row r="170" spans="1:6" ht="12" customHeight="1">
      <c r="A170" s="88" t="s">
        <v>62</v>
      </c>
      <c r="B170" s="88"/>
      <c r="C170" s="6">
        <v>3183</v>
      </c>
      <c r="D170" s="6">
        <v>3183</v>
      </c>
      <c r="E170" s="6">
        <v>857</v>
      </c>
      <c r="F170" s="6">
        <v>3417</v>
      </c>
    </row>
    <row r="171" spans="1:6" ht="12" customHeight="1">
      <c r="A171" s="88" t="s">
        <v>168</v>
      </c>
      <c r="B171" s="88"/>
      <c r="C171" s="6">
        <v>5017</v>
      </c>
      <c r="D171" s="6">
        <v>5017</v>
      </c>
      <c r="E171" s="6">
        <v>3128</v>
      </c>
      <c r="F171" s="6">
        <v>6117</v>
      </c>
    </row>
    <row r="172" spans="1:6" ht="12" customHeight="1">
      <c r="A172" s="73" t="s">
        <v>79</v>
      </c>
      <c r="B172" s="73"/>
      <c r="C172" s="6">
        <v>1660</v>
      </c>
      <c r="D172" s="6">
        <v>1660</v>
      </c>
      <c r="E172" s="6">
        <v>21</v>
      </c>
      <c r="F172" s="6">
        <v>1160</v>
      </c>
    </row>
    <row r="173" spans="1:6" ht="12" customHeight="1">
      <c r="A173" s="88" t="s">
        <v>60</v>
      </c>
      <c r="B173" s="88"/>
      <c r="C173" s="6">
        <v>432</v>
      </c>
      <c r="D173" s="6">
        <v>432</v>
      </c>
      <c r="E173" s="6">
        <v>233</v>
      </c>
      <c r="F173" s="6">
        <v>432</v>
      </c>
    </row>
    <row r="174" spans="1:6" ht="12" customHeight="1">
      <c r="A174" s="88" t="s">
        <v>61</v>
      </c>
      <c r="B174" s="88"/>
      <c r="C174" s="6">
        <v>1660</v>
      </c>
      <c r="D174" s="6">
        <v>1660</v>
      </c>
      <c r="E174" s="58">
        <v>0</v>
      </c>
      <c r="F174" s="6">
        <v>1160</v>
      </c>
    </row>
    <row r="175" spans="1:6" ht="12" customHeight="1">
      <c r="A175" s="88" t="s">
        <v>63</v>
      </c>
      <c r="B175" s="88"/>
      <c r="C175" s="6">
        <v>4271</v>
      </c>
      <c r="D175" s="6">
        <v>4271</v>
      </c>
      <c r="E175" s="6">
        <v>636</v>
      </c>
      <c r="F175" s="6">
        <v>3771</v>
      </c>
    </row>
    <row r="176" spans="1:6" ht="12" customHeight="1">
      <c r="A176" s="88" t="s">
        <v>38</v>
      </c>
      <c r="B176" s="88"/>
      <c r="C176" s="6">
        <v>93410</v>
      </c>
      <c r="D176" s="6">
        <v>93410</v>
      </c>
      <c r="E176" s="6">
        <v>40075</v>
      </c>
      <c r="F176" s="6">
        <v>93410</v>
      </c>
    </row>
    <row r="177" spans="1:6" ht="12" customHeight="1">
      <c r="A177" s="88" t="s">
        <v>64</v>
      </c>
      <c r="B177" s="88"/>
      <c r="C177" s="6">
        <v>21905</v>
      </c>
      <c r="D177" s="6">
        <v>21905</v>
      </c>
      <c r="E177" s="6">
        <v>10961</v>
      </c>
      <c r="F177" s="6">
        <v>20905</v>
      </c>
    </row>
    <row r="178" spans="1:6" ht="12" customHeight="1">
      <c r="A178" s="73" t="s">
        <v>170</v>
      </c>
      <c r="B178" s="73"/>
      <c r="C178" s="6">
        <v>245</v>
      </c>
      <c r="D178" s="6">
        <v>245</v>
      </c>
      <c r="E178" s="6">
        <v>52</v>
      </c>
      <c r="F178" s="6">
        <v>245</v>
      </c>
    </row>
    <row r="179" spans="1:6" ht="10.5" customHeight="1">
      <c r="A179" s="671"/>
      <c r="B179" s="671"/>
      <c r="C179" s="671"/>
      <c r="D179" s="1"/>
      <c r="E179" s="1"/>
      <c r="F179" s="1"/>
    </row>
    <row r="180" spans="1:6" ht="12" customHeight="1">
      <c r="A180" s="669" t="s">
        <v>509</v>
      </c>
      <c r="B180" s="669"/>
      <c r="C180" s="669"/>
      <c r="D180" s="669"/>
      <c r="E180" s="669"/>
      <c r="F180" s="669"/>
    </row>
    <row r="181" spans="1:6" ht="12" customHeight="1">
      <c r="A181" s="669" t="s">
        <v>505</v>
      </c>
      <c r="B181" s="669"/>
      <c r="C181" s="669"/>
      <c r="D181" s="669"/>
      <c r="E181" s="669"/>
      <c r="F181" s="669"/>
    </row>
    <row r="182" spans="1:6" ht="12" customHeight="1">
      <c r="A182" s="669" t="s">
        <v>598</v>
      </c>
      <c r="B182" s="669"/>
      <c r="C182" s="669"/>
      <c r="D182" s="669"/>
      <c r="E182" s="669"/>
      <c r="F182" s="669"/>
    </row>
    <row r="183" spans="1:6" ht="12" customHeight="1">
      <c r="A183" s="669" t="s">
        <v>517</v>
      </c>
      <c r="B183" s="669"/>
      <c r="C183" s="669"/>
      <c r="D183" s="669"/>
      <c r="E183" s="669"/>
      <c r="F183" s="669"/>
    </row>
    <row r="184" spans="1:6" ht="12" customHeight="1">
      <c r="A184" s="515"/>
      <c r="B184" s="515"/>
      <c r="C184" s="515"/>
      <c r="D184" s="1"/>
      <c r="E184" s="1"/>
      <c r="F184" s="1"/>
    </row>
    <row r="185" spans="1:6" s="251" customFormat="1" ht="12" customHeight="1">
      <c r="A185" s="84" t="s">
        <v>320</v>
      </c>
      <c r="B185" s="378"/>
      <c r="C185" s="78">
        <f>SUM(C187+C188+C193+C194+C195+C196+C197+C198+C199+C200+C201+C202+C203+C204)</f>
        <v>1909830</v>
      </c>
      <c r="D185" s="78">
        <f>SUM(D187+D188+D193+D194+D195+D196+D197+D198+D199+D200+D201+D202+D203+D204)</f>
        <v>1909830</v>
      </c>
      <c r="E185" s="78">
        <f>SUM(E187+E188+E193+E194+E195+E196+E197+E198+E199+E200+E201+E202+E203+E204)</f>
        <v>853912</v>
      </c>
      <c r="F185" s="79">
        <f>SUM(F187+F188+F193+F194+F195+F196+F197+F198+F199+F200+F201+F202+F203+F204)</f>
        <v>1909830</v>
      </c>
    </row>
    <row r="186" ht="11.25" customHeight="1"/>
    <row r="187" spans="1:6" ht="12" customHeight="1">
      <c r="A187" s="73" t="s">
        <v>260</v>
      </c>
      <c r="B187" s="73"/>
      <c r="C187" s="6">
        <v>126430</v>
      </c>
      <c r="D187" s="6">
        <v>126430</v>
      </c>
      <c r="E187" s="6">
        <v>55066</v>
      </c>
      <c r="F187" s="6">
        <v>126430</v>
      </c>
    </row>
    <row r="188" spans="1:6" ht="12" customHeight="1">
      <c r="A188" s="88" t="s">
        <v>54</v>
      </c>
      <c r="B188" s="88"/>
      <c r="C188" s="6">
        <v>364312</v>
      </c>
      <c r="D188" s="6">
        <v>364312</v>
      </c>
      <c r="E188" s="6">
        <v>168240</v>
      </c>
      <c r="F188" s="6">
        <v>364312</v>
      </c>
    </row>
    <row r="189" spans="1:6" ht="12" customHeight="1">
      <c r="A189" s="88"/>
      <c r="B189" s="88"/>
      <c r="C189" s="50"/>
      <c r="D189" s="379"/>
      <c r="E189" s="379"/>
      <c r="F189" s="379" t="s">
        <v>176</v>
      </c>
    </row>
    <row r="190" spans="1:6" ht="12" customHeight="1">
      <c r="A190" s="88"/>
      <c r="B190" s="88"/>
      <c r="C190" s="311" t="s">
        <v>330</v>
      </c>
      <c r="D190" s="311" t="s">
        <v>362</v>
      </c>
      <c r="E190" s="311" t="s">
        <v>341</v>
      </c>
      <c r="F190" s="311" t="s">
        <v>340</v>
      </c>
    </row>
    <row r="191" spans="1:6" ht="12" customHeight="1">
      <c r="A191" s="88"/>
      <c r="B191" s="88"/>
      <c r="C191" s="44" t="s">
        <v>326</v>
      </c>
      <c r="D191" s="44" t="s">
        <v>327</v>
      </c>
      <c r="E191" s="44" t="s">
        <v>342</v>
      </c>
      <c r="F191" s="44">
        <v>2011</v>
      </c>
    </row>
    <row r="192" spans="1:2" ht="12" customHeight="1">
      <c r="A192" s="88"/>
      <c r="B192" s="88"/>
    </row>
    <row r="193" spans="1:6" ht="12" customHeight="1">
      <c r="A193" s="88" t="s">
        <v>55</v>
      </c>
      <c r="B193" s="88"/>
      <c r="C193" s="6">
        <v>439968</v>
      </c>
      <c r="D193" s="6">
        <v>439968</v>
      </c>
      <c r="E193" s="6">
        <v>176451</v>
      </c>
      <c r="F193" s="6">
        <v>439968</v>
      </c>
    </row>
    <row r="194" spans="1:6" ht="12" customHeight="1">
      <c r="A194" s="73" t="s">
        <v>319</v>
      </c>
      <c r="B194" s="73"/>
      <c r="C194" s="6">
        <v>21694</v>
      </c>
      <c r="D194" s="6">
        <v>21694</v>
      </c>
      <c r="E194" s="6">
        <v>8726</v>
      </c>
      <c r="F194" s="6">
        <v>20343</v>
      </c>
    </row>
    <row r="195" spans="1:6" ht="12" customHeight="1">
      <c r="A195" s="73" t="s">
        <v>263</v>
      </c>
      <c r="B195" s="73"/>
      <c r="C195" s="6">
        <v>20377</v>
      </c>
      <c r="D195" s="6">
        <v>20377</v>
      </c>
      <c r="E195" s="6">
        <v>10937</v>
      </c>
      <c r="F195" s="6">
        <v>23082</v>
      </c>
    </row>
    <row r="196" spans="1:6" ht="12" customHeight="1">
      <c r="A196" s="88" t="s">
        <v>56</v>
      </c>
      <c r="B196" s="88"/>
      <c r="C196" s="6">
        <v>64370</v>
      </c>
      <c r="D196" s="6">
        <v>64370</v>
      </c>
      <c r="E196" s="6">
        <v>31333</v>
      </c>
      <c r="F196" s="6">
        <v>64370</v>
      </c>
    </row>
    <row r="197" spans="1:6" ht="12" customHeight="1">
      <c r="A197" s="88" t="s">
        <v>57</v>
      </c>
      <c r="B197" s="88"/>
      <c r="C197" s="6">
        <v>69439</v>
      </c>
      <c r="D197" s="6">
        <v>69439</v>
      </c>
      <c r="E197" s="6">
        <v>32988</v>
      </c>
      <c r="F197" s="6">
        <v>69439</v>
      </c>
    </row>
    <row r="198" spans="1:6" ht="12" customHeight="1">
      <c r="A198" s="88" t="s">
        <v>59</v>
      </c>
      <c r="B198" s="88"/>
      <c r="C198" s="6">
        <v>16051</v>
      </c>
      <c r="D198" s="6">
        <v>16051</v>
      </c>
      <c r="E198" s="6">
        <v>6221</v>
      </c>
      <c r="F198" s="6">
        <v>16051</v>
      </c>
    </row>
    <row r="199" spans="1:6" ht="12" customHeight="1">
      <c r="A199" s="88" t="s">
        <v>62</v>
      </c>
      <c r="B199" s="88"/>
      <c r="C199" s="6">
        <v>143447</v>
      </c>
      <c r="D199" s="6">
        <v>143447</v>
      </c>
      <c r="E199" s="6">
        <v>67495</v>
      </c>
      <c r="F199" s="6">
        <v>143447</v>
      </c>
    </row>
    <row r="200" spans="1:6" ht="12" customHeight="1">
      <c r="A200" s="88" t="s">
        <v>168</v>
      </c>
      <c r="B200" s="88"/>
      <c r="C200" s="6">
        <v>2333</v>
      </c>
      <c r="D200" s="6">
        <v>2333</v>
      </c>
      <c r="E200" s="6">
        <v>755</v>
      </c>
      <c r="F200" s="6">
        <v>2333</v>
      </c>
    </row>
    <row r="201" spans="1:6" ht="12" customHeight="1">
      <c r="A201" s="88" t="s">
        <v>63</v>
      </c>
      <c r="B201" s="88"/>
      <c r="C201" s="6">
        <v>8603</v>
      </c>
      <c r="D201" s="6">
        <v>8603</v>
      </c>
      <c r="E201" s="6">
        <v>3840</v>
      </c>
      <c r="F201" s="6">
        <v>8603</v>
      </c>
    </row>
    <row r="202" spans="1:6" ht="12" customHeight="1">
      <c r="A202" s="88" t="s">
        <v>38</v>
      </c>
      <c r="B202" s="88"/>
      <c r="C202" s="6">
        <v>78254</v>
      </c>
      <c r="D202" s="6">
        <v>78254</v>
      </c>
      <c r="E202" s="6">
        <v>38046</v>
      </c>
      <c r="F202" s="6">
        <v>79605</v>
      </c>
    </row>
    <row r="203" spans="1:6" ht="12" customHeight="1">
      <c r="A203" s="88" t="s">
        <v>64</v>
      </c>
      <c r="B203" s="88"/>
      <c r="C203" s="6">
        <v>418531</v>
      </c>
      <c r="D203" s="6">
        <v>418531</v>
      </c>
      <c r="E203" s="6">
        <v>194876</v>
      </c>
      <c r="F203" s="6">
        <v>418531</v>
      </c>
    </row>
    <row r="204" spans="1:6" ht="12" customHeight="1">
      <c r="A204" s="88" t="s">
        <v>67</v>
      </c>
      <c r="B204" s="88"/>
      <c r="C204" s="6">
        <v>136021</v>
      </c>
      <c r="D204" s="6">
        <v>136021</v>
      </c>
      <c r="E204" s="6">
        <v>58938</v>
      </c>
      <c r="F204" s="6">
        <v>133316</v>
      </c>
    </row>
    <row r="205" spans="1:6" ht="12" customHeight="1">
      <c r="A205" s="381"/>
      <c r="B205" s="381"/>
      <c r="C205" s="382"/>
      <c r="D205" s="382"/>
      <c r="E205" s="382"/>
      <c r="F205" s="382"/>
    </row>
    <row r="206" spans="1:6" s="251" customFormat="1" ht="12" customHeight="1">
      <c r="A206" s="84" t="s">
        <v>160</v>
      </c>
      <c r="B206" s="378"/>
      <c r="C206" s="78">
        <f>SUM(C209+C210+C211+C212+C213+C214+C215+C216+C217+C218+C219+C220+C221)</f>
        <v>21609</v>
      </c>
      <c r="D206" s="78">
        <f>SUM(D209+D210+D211+D212+D213+D214+D215+D216+D217+D218+D219+D220+D221)</f>
        <v>21609</v>
      </c>
      <c r="E206" s="78">
        <f>SUM(E209+E210+E211+E212+E213+E214+E215+E216+E217+E218+E219+E220+E221)</f>
        <v>8834</v>
      </c>
      <c r="F206" s="79">
        <f>SUM(F209+F210+F211+F212+F213+F214+F215+F216+F217+F218+F219+F220+F221)</f>
        <v>21609</v>
      </c>
    </row>
    <row r="207" spans="1:2" ht="12" customHeight="1">
      <c r="A207" s="89" t="s">
        <v>74</v>
      </c>
      <c r="B207" s="89"/>
    </row>
    <row r="208" spans="1:2" ht="10.5" customHeight="1">
      <c r="A208" s="73"/>
      <c r="B208" s="73"/>
    </row>
    <row r="209" spans="1:6" ht="12" customHeight="1">
      <c r="A209" s="73" t="s">
        <v>260</v>
      </c>
      <c r="B209" s="73"/>
      <c r="C209" s="6">
        <v>2091</v>
      </c>
      <c r="D209" s="6">
        <v>2091</v>
      </c>
      <c r="E209" s="6">
        <v>797</v>
      </c>
      <c r="F209" s="6">
        <v>2091</v>
      </c>
    </row>
    <row r="210" spans="1:6" ht="12" customHeight="1">
      <c r="A210" s="88" t="s">
        <v>54</v>
      </c>
      <c r="B210" s="88"/>
      <c r="C210" s="6">
        <v>5643</v>
      </c>
      <c r="D210" s="6">
        <v>5643</v>
      </c>
      <c r="E210" s="6">
        <v>2218</v>
      </c>
      <c r="F210" s="6">
        <v>5643</v>
      </c>
    </row>
    <row r="211" spans="1:6" ht="12" customHeight="1">
      <c r="A211" s="88" t="s">
        <v>55</v>
      </c>
      <c r="B211" s="88"/>
      <c r="C211" s="6">
        <v>1261</v>
      </c>
      <c r="D211" s="6">
        <v>1261</v>
      </c>
      <c r="E211" s="6">
        <v>491</v>
      </c>
      <c r="F211" s="6">
        <v>1261</v>
      </c>
    </row>
    <row r="212" spans="1:6" ht="12" customHeight="1">
      <c r="A212" s="73" t="s">
        <v>319</v>
      </c>
      <c r="B212" s="73"/>
      <c r="C212" s="6">
        <v>498</v>
      </c>
      <c r="D212" s="6">
        <v>498</v>
      </c>
      <c r="E212" s="6">
        <v>282</v>
      </c>
      <c r="F212" s="6">
        <v>498</v>
      </c>
    </row>
    <row r="213" spans="1:6" ht="12" customHeight="1">
      <c r="A213" s="73" t="s">
        <v>263</v>
      </c>
      <c r="B213" s="73"/>
      <c r="C213" s="6">
        <v>199</v>
      </c>
      <c r="D213" s="6">
        <v>199</v>
      </c>
      <c r="E213" s="6">
        <v>80</v>
      </c>
      <c r="F213" s="6">
        <v>199</v>
      </c>
    </row>
    <row r="214" spans="1:6" ht="12" customHeight="1">
      <c r="A214" s="88" t="s">
        <v>56</v>
      </c>
      <c r="B214" s="88"/>
      <c r="C214" s="6">
        <v>830</v>
      </c>
      <c r="D214" s="6">
        <v>830</v>
      </c>
      <c r="E214" s="6">
        <v>438</v>
      </c>
      <c r="F214" s="6">
        <v>830</v>
      </c>
    </row>
    <row r="215" spans="1:6" ht="12" customHeight="1">
      <c r="A215" s="88" t="s">
        <v>57</v>
      </c>
      <c r="B215" s="88"/>
      <c r="C215" s="6">
        <v>1494</v>
      </c>
      <c r="D215" s="6">
        <v>1494</v>
      </c>
      <c r="E215" s="6">
        <v>498</v>
      </c>
      <c r="F215" s="6">
        <v>1494</v>
      </c>
    </row>
    <row r="216" spans="1:6" ht="12" customHeight="1">
      <c r="A216" s="88" t="s">
        <v>59</v>
      </c>
      <c r="B216" s="88"/>
      <c r="C216" s="6">
        <v>133</v>
      </c>
      <c r="D216" s="6">
        <v>133</v>
      </c>
      <c r="E216" s="58">
        <v>0</v>
      </c>
      <c r="F216" s="6">
        <v>133</v>
      </c>
    </row>
    <row r="217" spans="1:6" ht="12" customHeight="1">
      <c r="A217" s="88" t="s">
        <v>62</v>
      </c>
      <c r="B217" s="88"/>
      <c r="C217" s="6">
        <v>2855</v>
      </c>
      <c r="D217" s="6">
        <v>2855</v>
      </c>
      <c r="E217" s="6">
        <v>1212</v>
      </c>
      <c r="F217" s="6">
        <v>2855</v>
      </c>
    </row>
    <row r="218" spans="1:6" ht="12" customHeight="1">
      <c r="A218" s="88" t="s">
        <v>63</v>
      </c>
      <c r="B218" s="88"/>
      <c r="C218" s="6">
        <v>133</v>
      </c>
      <c r="D218" s="6">
        <v>133</v>
      </c>
      <c r="E218" s="58">
        <v>0</v>
      </c>
      <c r="F218" s="6">
        <v>133</v>
      </c>
    </row>
    <row r="219" spans="1:6" ht="12" customHeight="1">
      <c r="A219" s="88" t="s">
        <v>38</v>
      </c>
      <c r="B219" s="88"/>
      <c r="C219" s="6">
        <v>431</v>
      </c>
      <c r="D219" s="6">
        <v>431</v>
      </c>
      <c r="E219" s="6">
        <v>398</v>
      </c>
      <c r="F219" s="6">
        <v>431</v>
      </c>
    </row>
    <row r="220" spans="1:6" ht="12" customHeight="1">
      <c r="A220" s="88" t="s">
        <v>64</v>
      </c>
      <c r="B220" s="88"/>
      <c r="C220" s="6">
        <v>4647</v>
      </c>
      <c r="D220" s="6">
        <v>4647</v>
      </c>
      <c r="E220" s="6">
        <v>1892</v>
      </c>
      <c r="F220" s="6">
        <v>4647</v>
      </c>
    </row>
    <row r="221" spans="1:6" ht="12" customHeight="1">
      <c r="A221" s="88" t="s">
        <v>67</v>
      </c>
      <c r="B221" s="88"/>
      <c r="C221" s="6">
        <v>1394</v>
      </c>
      <c r="D221" s="6">
        <v>1394</v>
      </c>
      <c r="E221" s="6">
        <v>528</v>
      </c>
      <c r="F221" s="6">
        <v>1394</v>
      </c>
    </row>
    <row r="222" spans="1:2" ht="12" customHeight="1">
      <c r="A222" s="88"/>
      <c r="B222" s="88"/>
    </row>
    <row r="223" spans="1:6" s="251" customFormat="1" ht="12" customHeight="1">
      <c r="A223" s="84" t="s">
        <v>161</v>
      </c>
      <c r="B223" s="378"/>
      <c r="C223" s="78">
        <f>SUM(C227:C240)</f>
        <v>119397</v>
      </c>
      <c r="D223" s="78">
        <f>SUM(D227:D240)</f>
        <v>119397</v>
      </c>
      <c r="E223" s="78">
        <f>SUM(E227:E240)</f>
        <v>52479</v>
      </c>
      <c r="F223" s="79">
        <f>SUM(F227:F240)</f>
        <v>109359</v>
      </c>
    </row>
    <row r="224" spans="1:2" ht="12" customHeight="1">
      <c r="A224" s="89" t="s">
        <v>302</v>
      </c>
      <c r="B224" s="89"/>
    </row>
    <row r="225" spans="1:2" ht="12" customHeight="1">
      <c r="A225" s="89" t="s">
        <v>303</v>
      </c>
      <c r="B225" s="89"/>
    </row>
    <row r="226" spans="1:2" ht="9.75" customHeight="1">
      <c r="A226" s="89"/>
      <c r="B226" s="89"/>
    </row>
    <row r="227" spans="1:6" ht="12" customHeight="1">
      <c r="A227" s="73" t="s">
        <v>260</v>
      </c>
      <c r="B227" s="73"/>
      <c r="C227" s="6">
        <v>8545</v>
      </c>
      <c r="D227" s="6">
        <v>8545</v>
      </c>
      <c r="E227" s="6">
        <v>3331</v>
      </c>
      <c r="F227" s="6">
        <v>6945</v>
      </c>
    </row>
    <row r="228" spans="1:6" ht="12" customHeight="1">
      <c r="A228" s="88" t="s">
        <v>54</v>
      </c>
      <c r="B228" s="88"/>
      <c r="C228" s="6">
        <v>12657</v>
      </c>
      <c r="D228" s="6">
        <v>12657</v>
      </c>
      <c r="E228" s="6">
        <v>4904</v>
      </c>
      <c r="F228" s="6">
        <v>10957</v>
      </c>
    </row>
    <row r="229" spans="1:6" ht="12" customHeight="1">
      <c r="A229" s="88" t="s">
        <v>55</v>
      </c>
      <c r="B229" s="88"/>
      <c r="C229" s="6">
        <v>37766</v>
      </c>
      <c r="D229" s="6">
        <v>37766</v>
      </c>
      <c r="E229" s="6">
        <v>14846</v>
      </c>
      <c r="F229" s="6">
        <v>32766</v>
      </c>
    </row>
    <row r="230" spans="1:6" ht="12" customHeight="1">
      <c r="A230" s="73" t="s">
        <v>319</v>
      </c>
      <c r="B230" s="73"/>
      <c r="C230" s="6">
        <v>1806</v>
      </c>
      <c r="D230" s="6">
        <v>1806</v>
      </c>
      <c r="E230" s="6">
        <v>1069</v>
      </c>
      <c r="F230" s="6">
        <v>1996</v>
      </c>
    </row>
    <row r="231" spans="1:6" ht="12" customHeight="1">
      <c r="A231" s="73" t="s">
        <v>263</v>
      </c>
      <c r="B231" s="73"/>
      <c r="C231" s="6">
        <v>830</v>
      </c>
      <c r="D231" s="6">
        <v>830</v>
      </c>
      <c r="E231" s="6">
        <v>489</v>
      </c>
      <c r="F231" s="6">
        <v>730</v>
      </c>
    </row>
    <row r="232" spans="1:6" ht="12" customHeight="1">
      <c r="A232" s="88" t="s">
        <v>56</v>
      </c>
      <c r="B232" s="88"/>
      <c r="C232" s="6">
        <v>2830</v>
      </c>
      <c r="D232" s="6">
        <v>2830</v>
      </c>
      <c r="E232" s="6">
        <v>1246</v>
      </c>
      <c r="F232" s="6">
        <v>2730</v>
      </c>
    </row>
    <row r="233" spans="1:6" ht="12" customHeight="1">
      <c r="A233" s="88" t="s">
        <v>58</v>
      </c>
      <c r="B233" s="88"/>
      <c r="C233" s="58">
        <v>0</v>
      </c>
      <c r="D233" s="58">
        <v>0</v>
      </c>
      <c r="E233" s="6">
        <v>17</v>
      </c>
      <c r="F233" s="6">
        <v>17</v>
      </c>
    </row>
    <row r="234" spans="1:6" ht="12" customHeight="1">
      <c r="A234" s="88" t="s">
        <v>57</v>
      </c>
      <c r="B234" s="88"/>
      <c r="C234" s="6">
        <v>4964</v>
      </c>
      <c r="D234" s="6">
        <v>4964</v>
      </c>
      <c r="E234" s="6">
        <v>2519</v>
      </c>
      <c r="F234" s="6">
        <v>4624</v>
      </c>
    </row>
    <row r="235" spans="1:6" ht="12" customHeight="1">
      <c r="A235" s="88" t="s">
        <v>59</v>
      </c>
      <c r="B235" s="88"/>
      <c r="C235" s="6">
        <v>1294</v>
      </c>
      <c r="D235" s="6">
        <v>1294</v>
      </c>
      <c r="E235" s="6">
        <v>595</v>
      </c>
      <c r="F235" s="6">
        <v>1133</v>
      </c>
    </row>
    <row r="236" spans="1:6" ht="12" customHeight="1">
      <c r="A236" s="88" t="s">
        <v>62</v>
      </c>
      <c r="B236" s="88"/>
      <c r="C236" s="6">
        <v>7650</v>
      </c>
      <c r="D236" s="6">
        <v>7650</v>
      </c>
      <c r="E236" s="6">
        <v>3058</v>
      </c>
      <c r="F236" s="6">
        <v>6900</v>
      </c>
    </row>
    <row r="237" spans="1:6" ht="12" customHeight="1">
      <c r="A237" s="88" t="s">
        <v>63</v>
      </c>
      <c r="B237" s="88"/>
      <c r="C237" s="6">
        <v>584</v>
      </c>
      <c r="D237" s="6">
        <v>584</v>
      </c>
      <c r="E237" s="6">
        <v>235</v>
      </c>
      <c r="F237" s="6">
        <v>554</v>
      </c>
    </row>
    <row r="238" spans="1:6" ht="12" customHeight="1">
      <c r="A238" s="88" t="s">
        <v>38</v>
      </c>
      <c r="B238" s="88"/>
      <c r="C238" s="6">
        <v>5593</v>
      </c>
      <c r="D238" s="6">
        <v>5593</v>
      </c>
      <c r="E238" s="6">
        <v>2497</v>
      </c>
      <c r="F238" s="6">
        <v>5193</v>
      </c>
    </row>
    <row r="239" spans="1:6" ht="12" customHeight="1">
      <c r="A239" s="88" t="s">
        <v>64</v>
      </c>
      <c r="B239" s="88"/>
      <c r="C239" s="6">
        <v>29010</v>
      </c>
      <c r="D239" s="6">
        <v>29010</v>
      </c>
      <c r="E239" s="6">
        <v>14998</v>
      </c>
      <c r="F239" s="6">
        <v>29426</v>
      </c>
    </row>
    <row r="240" spans="1:6" ht="12" customHeight="1">
      <c r="A240" s="88" t="s">
        <v>67</v>
      </c>
      <c r="B240" s="88"/>
      <c r="C240" s="6">
        <v>5868</v>
      </c>
      <c r="D240" s="6">
        <v>5868</v>
      </c>
      <c r="E240" s="6">
        <v>2675</v>
      </c>
      <c r="F240" s="6">
        <v>5388</v>
      </c>
    </row>
    <row r="241" spans="1:2" ht="10.5" customHeight="1">
      <c r="A241" s="88"/>
      <c r="B241" s="88"/>
    </row>
    <row r="242" spans="1:6" ht="12" customHeight="1">
      <c r="A242" s="669" t="s">
        <v>501</v>
      </c>
      <c r="B242" s="669"/>
      <c r="C242" s="669"/>
      <c r="D242" s="669"/>
      <c r="E242" s="669"/>
      <c r="F242" s="669"/>
    </row>
    <row r="243" spans="1:6" ht="12.75" customHeight="1">
      <c r="A243" s="671" t="s">
        <v>510</v>
      </c>
      <c r="B243" s="671"/>
      <c r="C243" s="671"/>
      <c r="D243" s="671"/>
      <c r="E243" s="671"/>
      <c r="F243" s="671"/>
    </row>
    <row r="244" spans="1:6" ht="10.5" customHeight="1">
      <c r="A244" s="73"/>
      <c r="B244" s="73"/>
      <c r="C244" s="55"/>
      <c r="D244" s="55"/>
      <c r="E244" s="55"/>
      <c r="F244" s="55"/>
    </row>
    <row r="245" spans="1:6" s="251" customFormat="1" ht="12" customHeight="1">
      <c r="A245" s="84" t="s">
        <v>334</v>
      </c>
      <c r="B245" s="378"/>
      <c r="C245" s="78">
        <f>SUM(C248+C249+C250+C251+C256+C257+C258+C259+C260+C261+C262+C263+C264)</f>
        <v>34230</v>
      </c>
      <c r="D245" s="78">
        <f>SUM(D248+D249+D250+D251+D256+D257+D258+D259+D260+D261+D262+D263+D264)</f>
        <v>34230</v>
      </c>
      <c r="E245" s="78">
        <f>SUM(E248+E249+E250+E251+E256+E257+E258+E259+E260+E261+E262+E263+E264)</f>
        <v>17511</v>
      </c>
      <c r="F245" s="79">
        <f>SUM(F248+F249+F250+F251+F256+F257+F258+F259+F260+F261+F262+F263+F264)</f>
        <v>35180</v>
      </c>
    </row>
    <row r="246" spans="1:6" ht="12" customHeight="1">
      <c r="A246" s="73" t="s">
        <v>285</v>
      </c>
      <c r="B246" s="73"/>
      <c r="C246" s="55"/>
      <c r="D246" s="55"/>
      <c r="E246" s="55"/>
      <c r="F246" s="55"/>
    </row>
    <row r="247" spans="1:6" ht="9.75" customHeight="1">
      <c r="A247" s="73"/>
      <c r="B247" s="73"/>
      <c r="C247" s="55"/>
      <c r="D247" s="55"/>
      <c r="E247" s="55"/>
      <c r="F247" s="55"/>
    </row>
    <row r="248" spans="1:6" ht="12" customHeight="1">
      <c r="A248" s="73" t="s">
        <v>260</v>
      </c>
      <c r="B248" s="73"/>
      <c r="C248" s="6">
        <v>2258</v>
      </c>
      <c r="D248" s="6">
        <v>2258</v>
      </c>
      <c r="E248" s="6">
        <v>1318</v>
      </c>
      <c r="F248" s="6">
        <v>2258</v>
      </c>
    </row>
    <row r="249" spans="1:6" ht="12" customHeight="1">
      <c r="A249" s="88" t="s">
        <v>54</v>
      </c>
      <c r="B249" s="88"/>
      <c r="C249" s="6">
        <v>1199</v>
      </c>
      <c r="D249" s="6">
        <v>1199</v>
      </c>
      <c r="E249" s="6">
        <v>600</v>
      </c>
      <c r="F249" s="6">
        <v>1199</v>
      </c>
    </row>
    <row r="250" spans="1:6" ht="12" customHeight="1">
      <c r="A250" s="73" t="s">
        <v>319</v>
      </c>
      <c r="B250" s="73"/>
      <c r="C250" s="6">
        <v>753</v>
      </c>
      <c r="D250" s="6">
        <v>753</v>
      </c>
      <c r="E250" s="6">
        <v>376</v>
      </c>
      <c r="F250" s="6">
        <v>753</v>
      </c>
    </row>
    <row r="251" spans="1:6" ht="12" customHeight="1">
      <c r="A251" s="73" t="s">
        <v>263</v>
      </c>
      <c r="B251" s="73"/>
      <c r="C251" s="6">
        <v>150</v>
      </c>
      <c r="D251" s="6">
        <v>150</v>
      </c>
      <c r="E251" s="6">
        <v>65</v>
      </c>
      <c r="F251" s="6">
        <v>150</v>
      </c>
    </row>
    <row r="252" spans="1:6" ht="12" customHeight="1">
      <c r="A252" s="73"/>
      <c r="B252" s="73"/>
      <c r="C252" s="50"/>
      <c r="D252" s="379"/>
      <c r="E252" s="379"/>
      <c r="F252" s="379" t="s">
        <v>176</v>
      </c>
    </row>
    <row r="253" spans="1:6" ht="12" customHeight="1">
      <c r="A253" s="73"/>
      <c r="B253" s="73"/>
      <c r="C253" s="311" t="s">
        <v>330</v>
      </c>
      <c r="D253" s="311" t="s">
        <v>362</v>
      </c>
      <c r="E253" s="311" t="s">
        <v>341</v>
      </c>
      <c r="F253" s="311" t="s">
        <v>340</v>
      </c>
    </row>
    <row r="254" spans="1:6" ht="12" customHeight="1">
      <c r="A254" s="73"/>
      <c r="B254" s="73"/>
      <c r="C254" s="44" t="s">
        <v>326</v>
      </c>
      <c r="D254" s="44" t="s">
        <v>327</v>
      </c>
      <c r="E254" s="44" t="s">
        <v>342</v>
      </c>
      <c r="F254" s="44">
        <v>2011</v>
      </c>
    </row>
    <row r="255" spans="1:2" ht="12" customHeight="1">
      <c r="A255" s="73"/>
      <c r="B255" s="73"/>
    </row>
    <row r="256" spans="1:6" ht="12" customHeight="1">
      <c r="A256" s="88" t="s">
        <v>56</v>
      </c>
      <c r="B256" s="88"/>
      <c r="C256" s="6">
        <v>3278</v>
      </c>
      <c r="D256" s="6">
        <v>3278</v>
      </c>
      <c r="E256" s="6">
        <v>1589</v>
      </c>
      <c r="F256" s="6">
        <v>3278</v>
      </c>
    </row>
    <row r="257" spans="1:6" ht="12" customHeight="1">
      <c r="A257" s="88" t="s">
        <v>58</v>
      </c>
      <c r="B257" s="88"/>
      <c r="C257" s="6">
        <v>2268</v>
      </c>
      <c r="D257" s="6">
        <v>2268</v>
      </c>
      <c r="E257" s="6">
        <v>1227</v>
      </c>
      <c r="F257" s="6">
        <v>3218</v>
      </c>
    </row>
    <row r="258" spans="1:6" ht="12" customHeight="1">
      <c r="A258" s="88" t="s">
        <v>57</v>
      </c>
      <c r="B258" s="88"/>
      <c r="C258" s="6">
        <v>5130</v>
      </c>
      <c r="D258" s="6">
        <v>5130</v>
      </c>
      <c r="E258" s="6">
        <v>2913</v>
      </c>
      <c r="F258" s="6">
        <v>5130</v>
      </c>
    </row>
    <row r="259" spans="1:6" ht="12" customHeight="1">
      <c r="A259" s="88" t="s">
        <v>59</v>
      </c>
      <c r="B259" s="88"/>
      <c r="C259" s="6">
        <v>2023</v>
      </c>
      <c r="D259" s="6">
        <v>2023</v>
      </c>
      <c r="E259" s="6">
        <v>1094</v>
      </c>
      <c r="F259" s="6">
        <v>2023</v>
      </c>
    </row>
    <row r="260" spans="1:6" ht="12" customHeight="1">
      <c r="A260" s="88" t="s">
        <v>62</v>
      </c>
      <c r="B260" s="88"/>
      <c r="C260" s="6">
        <v>1506</v>
      </c>
      <c r="D260" s="6">
        <v>1506</v>
      </c>
      <c r="E260" s="6">
        <v>753</v>
      </c>
      <c r="F260" s="6">
        <v>1506</v>
      </c>
    </row>
    <row r="261" spans="1:6" ht="12" customHeight="1">
      <c r="A261" s="88" t="s">
        <v>168</v>
      </c>
      <c r="B261" s="88"/>
      <c r="C261" s="6">
        <v>2374</v>
      </c>
      <c r="D261" s="6">
        <v>2374</v>
      </c>
      <c r="E261" s="6">
        <v>1143</v>
      </c>
      <c r="F261" s="6">
        <v>2374</v>
      </c>
    </row>
    <row r="262" spans="1:6" ht="12" customHeight="1">
      <c r="A262" s="88" t="s">
        <v>63</v>
      </c>
      <c r="B262" s="88"/>
      <c r="C262" s="6">
        <v>376</v>
      </c>
      <c r="D262" s="6">
        <v>376</v>
      </c>
      <c r="E262" s="6">
        <v>188</v>
      </c>
      <c r="F262" s="6">
        <v>376</v>
      </c>
    </row>
    <row r="263" spans="1:6" ht="12" customHeight="1">
      <c r="A263" s="88" t="s">
        <v>38</v>
      </c>
      <c r="B263" s="88"/>
      <c r="C263" s="58">
        <v>10620</v>
      </c>
      <c r="D263" s="58">
        <v>10620</v>
      </c>
      <c r="E263" s="58">
        <v>4893</v>
      </c>
      <c r="F263" s="58">
        <v>10620</v>
      </c>
    </row>
    <row r="264" spans="1:6" ht="12" customHeight="1">
      <c r="A264" s="88" t="s">
        <v>64</v>
      </c>
      <c r="B264" s="88"/>
      <c r="C264" s="6">
        <v>2295</v>
      </c>
      <c r="D264" s="6">
        <v>2295</v>
      </c>
      <c r="E264" s="6">
        <v>1352</v>
      </c>
      <c r="F264" s="6">
        <v>2295</v>
      </c>
    </row>
    <row r="265" spans="1:2" ht="9.75" customHeight="1">
      <c r="A265" s="88"/>
      <c r="B265" s="88"/>
    </row>
    <row r="266" spans="1:6" ht="12" customHeight="1">
      <c r="A266" s="669" t="s">
        <v>511</v>
      </c>
      <c r="B266" s="669"/>
      <c r="C266" s="669"/>
      <c r="D266" s="669"/>
      <c r="E266" s="669"/>
      <c r="F266" s="669"/>
    </row>
    <row r="267" spans="1:6" ht="12" customHeight="1">
      <c r="A267" s="515" t="s">
        <v>498</v>
      </c>
      <c r="B267" s="515"/>
      <c r="C267" s="515"/>
      <c r="D267" s="515"/>
      <c r="E267" s="515"/>
      <c r="F267" s="515"/>
    </row>
    <row r="268" spans="1:6" ht="11.25" customHeight="1">
      <c r="A268" s="88"/>
      <c r="B268" s="88"/>
      <c r="C268" s="50"/>
      <c r="D268" s="50"/>
      <c r="E268" s="50"/>
      <c r="F268" s="50"/>
    </row>
    <row r="269" spans="1:6" s="251" customFormat="1" ht="12" customHeight="1">
      <c r="A269" s="84" t="s">
        <v>335</v>
      </c>
      <c r="B269" s="378"/>
      <c r="C269" s="279">
        <f>SUM(C273:C280)</f>
        <v>60109</v>
      </c>
      <c r="D269" s="279">
        <f>SUM(D273:D280)</f>
        <v>57680</v>
      </c>
      <c r="E269" s="279">
        <f>SUM(E273:E280)</f>
        <v>29269</v>
      </c>
      <c r="F269" s="374">
        <f>SUM(F273:F280)</f>
        <v>58780</v>
      </c>
    </row>
    <row r="270" spans="1:2" ht="12" customHeight="1">
      <c r="A270" s="89" t="s">
        <v>298</v>
      </c>
      <c r="B270" s="89"/>
    </row>
    <row r="271" spans="1:2" ht="12" customHeight="1">
      <c r="A271" s="89" t="s">
        <v>297</v>
      </c>
      <c r="B271" s="89"/>
    </row>
    <row r="272" spans="1:2" ht="10.5" customHeight="1">
      <c r="A272" s="89"/>
      <c r="B272" s="89"/>
    </row>
    <row r="273" spans="1:6" ht="12" customHeight="1">
      <c r="A273" s="73" t="s">
        <v>260</v>
      </c>
      <c r="B273" s="73"/>
      <c r="C273" s="6">
        <v>29352</v>
      </c>
      <c r="D273" s="6">
        <v>29352</v>
      </c>
      <c r="E273" s="6">
        <v>14613</v>
      </c>
      <c r="F273" s="6">
        <v>29252</v>
      </c>
    </row>
    <row r="274" spans="1:6" ht="12" customHeight="1">
      <c r="A274" s="88" t="s">
        <v>54</v>
      </c>
      <c r="B274" s="88"/>
      <c r="C274" s="6">
        <v>11613</v>
      </c>
      <c r="D274" s="6">
        <v>11613</v>
      </c>
      <c r="E274" s="6">
        <v>5392</v>
      </c>
      <c r="F274" s="6">
        <v>11613</v>
      </c>
    </row>
    <row r="275" spans="1:6" ht="12" customHeight="1">
      <c r="A275" s="73" t="s">
        <v>263</v>
      </c>
      <c r="B275" s="73"/>
      <c r="C275" s="6">
        <v>2429</v>
      </c>
      <c r="D275" s="510">
        <v>0</v>
      </c>
      <c r="E275" s="510">
        <v>0</v>
      </c>
      <c r="F275" s="510">
        <v>0</v>
      </c>
    </row>
    <row r="276" spans="1:6" ht="12" customHeight="1">
      <c r="A276" s="73" t="s">
        <v>319</v>
      </c>
      <c r="B276" s="73"/>
      <c r="C276" s="6">
        <v>1865</v>
      </c>
      <c r="D276" s="6">
        <v>1865</v>
      </c>
      <c r="E276" s="6">
        <v>996</v>
      </c>
      <c r="F276" s="6">
        <v>2015</v>
      </c>
    </row>
    <row r="277" spans="1:6" ht="12" customHeight="1">
      <c r="A277" s="88" t="s">
        <v>56</v>
      </c>
      <c r="B277" s="88"/>
      <c r="C277" s="6">
        <v>5095</v>
      </c>
      <c r="D277" s="6">
        <v>5095</v>
      </c>
      <c r="E277" s="6">
        <v>3295</v>
      </c>
      <c r="F277" s="6">
        <v>5995</v>
      </c>
    </row>
    <row r="278" spans="1:6" ht="12" customHeight="1">
      <c r="A278" s="88" t="s">
        <v>58</v>
      </c>
      <c r="B278" s="88"/>
      <c r="C278" s="6">
        <v>30</v>
      </c>
      <c r="D278" s="6">
        <v>30</v>
      </c>
      <c r="E278" s="6">
        <v>12</v>
      </c>
      <c r="F278" s="6">
        <v>30</v>
      </c>
    </row>
    <row r="279" spans="1:6" ht="12" customHeight="1">
      <c r="A279" s="88" t="s">
        <v>57</v>
      </c>
      <c r="B279" s="88"/>
      <c r="C279" s="6">
        <v>5515</v>
      </c>
      <c r="D279" s="6">
        <v>5515</v>
      </c>
      <c r="E279" s="6">
        <v>2832</v>
      </c>
      <c r="F279" s="6">
        <v>5665</v>
      </c>
    </row>
    <row r="280" spans="1:6" ht="12" customHeight="1">
      <c r="A280" s="88" t="s">
        <v>62</v>
      </c>
      <c r="B280" s="88"/>
      <c r="C280" s="6">
        <v>4210</v>
      </c>
      <c r="D280" s="6">
        <v>4210</v>
      </c>
      <c r="E280" s="6">
        <v>2129</v>
      </c>
      <c r="F280" s="6">
        <v>4210</v>
      </c>
    </row>
    <row r="281" spans="1:2" ht="9.75" customHeight="1">
      <c r="A281" s="88"/>
      <c r="B281" s="88"/>
    </row>
    <row r="282" spans="1:6" ht="12" customHeight="1">
      <c r="A282" s="669" t="s">
        <v>519</v>
      </c>
      <c r="B282" s="669"/>
      <c r="C282" s="669"/>
      <c r="D282" s="669"/>
      <c r="E282" s="669"/>
      <c r="F282" s="669"/>
    </row>
    <row r="283" spans="1:6" ht="12" customHeight="1">
      <c r="A283" s="671" t="s">
        <v>518</v>
      </c>
      <c r="B283" s="671"/>
      <c r="C283" s="671"/>
      <c r="D283" s="671"/>
      <c r="E283" s="671"/>
      <c r="F283" s="671"/>
    </row>
    <row r="284" spans="1:2" ht="12" customHeight="1">
      <c r="A284" s="88"/>
      <c r="B284" s="88"/>
    </row>
    <row r="285" spans="1:6" s="251" customFormat="1" ht="12" customHeight="1">
      <c r="A285" s="84" t="s">
        <v>336</v>
      </c>
      <c r="B285" s="378"/>
      <c r="C285" s="78">
        <f>SUM(C287+C288+C289+C290+C291+C292+C293+C294+C295+C296+C297+C298+C299+C300+C301)</f>
        <v>197422</v>
      </c>
      <c r="D285" s="78">
        <f>SUM(D287+D288+D289+D290+D291+D292+D293+D294+D295+D296+D297+D298+D299+D300+D301+D302)</f>
        <v>197422</v>
      </c>
      <c r="E285" s="78">
        <f>SUM(E287+E288+E289+E290+E291+E292+E293+E294+E295+E296+E297+E298+E299+E300+E301+E302)</f>
        <v>97229</v>
      </c>
      <c r="F285" s="79">
        <f>SUM(F287+F288+F289+F290+F291+F292+F293+F294+F295+F296+F297+F298+F299+F300+F301+F302)</f>
        <v>194716</v>
      </c>
    </row>
    <row r="286" spans="1:6" ht="12" customHeight="1">
      <c r="A286" s="90"/>
      <c r="B286" s="90"/>
      <c r="C286" s="91"/>
      <c r="D286" s="91"/>
      <c r="E286" s="91"/>
      <c r="F286" s="91"/>
    </row>
    <row r="287" spans="1:6" ht="12" customHeight="1">
      <c r="A287" s="73" t="s">
        <v>260</v>
      </c>
      <c r="B287" s="73"/>
      <c r="C287" s="6">
        <v>5233</v>
      </c>
      <c r="D287" s="6">
        <v>5233</v>
      </c>
      <c r="E287" s="6">
        <v>1481</v>
      </c>
      <c r="F287" s="6">
        <v>2790</v>
      </c>
    </row>
    <row r="288" spans="1:6" ht="12" customHeight="1">
      <c r="A288" s="88" t="s">
        <v>54</v>
      </c>
      <c r="B288" s="88"/>
      <c r="C288" s="6">
        <v>3206</v>
      </c>
      <c r="D288" s="6">
        <v>3206</v>
      </c>
      <c r="E288" s="6">
        <v>1603</v>
      </c>
      <c r="F288" s="6">
        <v>3206</v>
      </c>
    </row>
    <row r="289" spans="1:6" ht="12" customHeight="1">
      <c r="A289" s="73" t="s">
        <v>319</v>
      </c>
      <c r="B289" s="73"/>
      <c r="C289" s="6">
        <v>2653</v>
      </c>
      <c r="D289" s="6">
        <v>2653</v>
      </c>
      <c r="E289" s="6">
        <v>1326</v>
      </c>
      <c r="F289" s="6">
        <v>2653</v>
      </c>
    </row>
    <row r="290" spans="1:6" ht="12" customHeight="1">
      <c r="A290" s="88" t="s">
        <v>56</v>
      </c>
      <c r="B290" s="88"/>
      <c r="C290" s="6">
        <v>25953</v>
      </c>
      <c r="D290" s="6">
        <v>25953</v>
      </c>
      <c r="E290" s="6">
        <v>12226</v>
      </c>
      <c r="F290" s="6">
        <v>24453</v>
      </c>
    </row>
    <row r="291" spans="1:6" ht="12" customHeight="1">
      <c r="A291" s="88" t="s">
        <v>58</v>
      </c>
      <c r="B291" s="88"/>
      <c r="C291" s="6">
        <v>5375</v>
      </c>
      <c r="D291" s="6">
        <v>5375</v>
      </c>
      <c r="E291" s="6">
        <v>2688</v>
      </c>
      <c r="F291" s="6">
        <v>5375</v>
      </c>
    </row>
    <row r="292" spans="1:6" ht="12" customHeight="1">
      <c r="A292" s="88" t="s">
        <v>57</v>
      </c>
      <c r="B292" s="88"/>
      <c r="C292" s="6">
        <v>12388</v>
      </c>
      <c r="D292" s="6">
        <v>12388</v>
      </c>
      <c r="E292" s="6">
        <v>6194</v>
      </c>
      <c r="F292" s="6">
        <v>12388</v>
      </c>
    </row>
    <row r="293" spans="1:6" ht="12" customHeight="1">
      <c r="A293" s="88" t="s">
        <v>59</v>
      </c>
      <c r="B293" s="88"/>
      <c r="C293" s="6">
        <v>3448</v>
      </c>
      <c r="D293" s="6">
        <v>3448</v>
      </c>
      <c r="E293" s="6">
        <v>1724</v>
      </c>
      <c r="F293" s="6">
        <v>3448</v>
      </c>
    </row>
    <row r="294" spans="1:6" ht="12" customHeight="1">
      <c r="A294" s="88" t="s">
        <v>62</v>
      </c>
      <c r="B294" s="88"/>
      <c r="C294" s="6">
        <v>1560</v>
      </c>
      <c r="D294" s="6">
        <v>1560</v>
      </c>
      <c r="E294" s="6">
        <v>780</v>
      </c>
      <c r="F294" s="6">
        <v>1560</v>
      </c>
    </row>
    <row r="295" spans="1:6" ht="12" customHeight="1">
      <c r="A295" s="88" t="s">
        <v>168</v>
      </c>
      <c r="B295" s="88"/>
      <c r="C295" s="6">
        <v>32807</v>
      </c>
      <c r="D295" s="6">
        <v>32807</v>
      </c>
      <c r="E295" s="6">
        <v>16404</v>
      </c>
      <c r="F295" s="6">
        <v>32807</v>
      </c>
    </row>
    <row r="296" spans="1:6" ht="12" customHeight="1">
      <c r="A296" s="73" t="s">
        <v>79</v>
      </c>
      <c r="B296" s="73"/>
      <c r="C296" s="6">
        <v>4237</v>
      </c>
      <c r="D296" s="6">
        <v>4237</v>
      </c>
      <c r="E296" s="6">
        <v>2119</v>
      </c>
      <c r="F296" s="6">
        <v>4237</v>
      </c>
    </row>
    <row r="297" spans="1:6" ht="12" customHeight="1">
      <c r="A297" s="88" t="s">
        <v>60</v>
      </c>
      <c r="B297" s="88"/>
      <c r="C297" s="6">
        <v>748</v>
      </c>
      <c r="D297" s="6">
        <v>748</v>
      </c>
      <c r="E297" s="6">
        <v>374</v>
      </c>
      <c r="F297" s="6">
        <v>748</v>
      </c>
    </row>
    <row r="298" spans="1:6" ht="12" customHeight="1">
      <c r="A298" s="88" t="s">
        <v>61</v>
      </c>
      <c r="B298" s="88"/>
      <c r="C298" s="6">
        <v>2445</v>
      </c>
      <c r="D298" s="6">
        <v>2445</v>
      </c>
      <c r="E298" s="6">
        <v>1222</v>
      </c>
      <c r="F298" s="6">
        <v>2445</v>
      </c>
    </row>
    <row r="299" spans="1:6" ht="12" customHeight="1">
      <c r="A299" s="88" t="s">
        <v>63</v>
      </c>
      <c r="B299" s="88"/>
      <c r="C299" s="6">
        <v>8479</v>
      </c>
      <c r="D299" s="6">
        <v>8479</v>
      </c>
      <c r="E299" s="6">
        <v>4239</v>
      </c>
      <c r="F299" s="6">
        <v>8479</v>
      </c>
    </row>
    <row r="300" spans="1:6" ht="12" customHeight="1">
      <c r="A300" s="88" t="s">
        <v>38</v>
      </c>
      <c r="B300" s="88"/>
      <c r="C300" s="6">
        <v>72811</v>
      </c>
      <c r="D300" s="6">
        <v>72811</v>
      </c>
      <c r="E300" s="6">
        <v>37073</v>
      </c>
      <c r="F300" s="6">
        <v>74146</v>
      </c>
    </row>
    <row r="301" spans="1:6" ht="12" customHeight="1">
      <c r="A301" s="88" t="s">
        <v>64</v>
      </c>
      <c r="B301" s="88"/>
      <c r="C301" s="6">
        <v>16079</v>
      </c>
      <c r="D301" s="6">
        <v>16079</v>
      </c>
      <c r="E301" s="6">
        <v>7550</v>
      </c>
      <c r="F301" s="6">
        <v>15079</v>
      </c>
    </row>
    <row r="302" spans="1:6" ht="12" customHeight="1">
      <c r="A302" s="88" t="s">
        <v>378</v>
      </c>
      <c r="B302" s="88"/>
      <c r="C302" s="58">
        <v>0</v>
      </c>
      <c r="D302" s="58">
        <v>0</v>
      </c>
      <c r="E302" s="6">
        <v>226</v>
      </c>
      <c r="F302" s="6">
        <v>902</v>
      </c>
    </row>
    <row r="303" spans="1:4" ht="10.5" customHeight="1">
      <c r="A303" s="88"/>
      <c r="B303" s="88"/>
      <c r="C303" s="58"/>
      <c r="D303" s="58"/>
    </row>
    <row r="304" spans="1:6" ht="12" customHeight="1">
      <c r="A304" s="669" t="s">
        <v>507</v>
      </c>
      <c r="B304" s="669"/>
      <c r="C304" s="669"/>
      <c r="D304" s="669"/>
      <c r="E304" s="669"/>
      <c r="F304" s="669"/>
    </row>
    <row r="305" spans="1:6" ht="12" customHeight="1">
      <c r="A305" s="381"/>
      <c r="B305" s="381"/>
      <c r="C305" s="460"/>
      <c r="D305" s="460"/>
      <c r="E305" s="460"/>
      <c r="F305" s="460"/>
    </row>
    <row r="306" spans="1:6" s="251" customFormat="1" ht="12" customHeight="1">
      <c r="A306" s="84" t="s">
        <v>337</v>
      </c>
      <c r="B306" s="378"/>
      <c r="C306" s="78">
        <v>38269</v>
      </c>
      <c r="D306" s="78">
        <v>38269</v>
      </c>
      <c r="E306" s="75">
        <v>0</v>
      </c>
      <c r="F306" s="79">
        <v>44762</v>
      </c>
    </row>
    <row r="307" spans="1:6" ht="12" customHeight="1">
      <c r="A307" s="92" t="s">
        <v>130</v>
      </c>
      <c r="B307" s="92"/>
      <c r="C307" s="1"/>
      <c r="D307" s="1"/>
      <c r="E307" s="1"/>
      <c r="F307" s="1"/>
    </row>
    <row r="308" spans="1:6" ht="12" customHeight="1">
      <c r="A308" s="675"/>
      <c r="B308" s="675"/>
      <c r="C308" s="675"/>
      <c r="D308" s="675"/>
      <c r="E308" s="675"/>
      <c r="F308" s="675"/>
    </row>
    <row r="309" spans="1:6" ht="12" customHeight="1">
      <c r="A309" s="669" t="s">
        <v>512</v>
      </c>
      <c r="B309" s="669"/>
      <c r="C309" s="669"/>
      <c r="D309" s="669"/>
      <c r="E309" s="669"/>
      <c r="F309" s="669"/>
    </row>
    <row r="310" spans="1:6" ht="12" customHeight="1">
      <c r="A310" s="672" t="s">
        <v>513</v>
      </c>
      <c r="B310" s="672"/>
      <c r="C310" s="672"/>
      <c r="D310" s="672"/>
      <c r="E310" s="672"/>
      <c r="F310" s="672"/>
    </row>
    <row r="311" spans="1:6" ht="12" customHeight="1">
      <c r="A311" s="671" t="s">
        <v>609</v>
      </c>
      <c r="B311" s="671"/>
      <c r="C311" s="671"/>
      <c r="D311" s="671"/>
      <c r="E311" s="671"/>
      <c r="F311" s="671"/>
    </row>
    <row r="312" spans="1:6" ht="12" customHeight="1">
      <c r="A312" s="515"/>
      <c r="B312" s="515"/>
      <c r="C312" s="515"/>
      <c r="D312" s="515"/>
      <c r="E312" s="515"/>
      <c r="F312" s="515"/>
    </row>
    <row r="313" spans="1:6" ht="12" customHeight="1">
      <c r="A313" s="88"/>
      <c r="B313" s="88"/>
      <c r="C313" s="1"/>
      <c r="D313" s="1"/>
      <c r="E313" s="1"/>
      <c r="F313" s="1"/>
    </row>
    <row r="314" spans="1:6" ht="12" customHeight="1">
      <c r="A314" s="88"/>
      <c r="B314" s="88"/>
      <c r="C314" s="1"/>
      <c r="D314" s="1"/>
      <c r="E314" s="1"/>
      <c r="F314" s="1"/>
    </row>
    <row r="315" spans="1:6" ht="12" customHeight="1">
      <c r="A315" s="88"/>
      <c r="B315" s="88"/>
      <c r="C315" s="50"/>
      <c r="D315" s="379"/>
      <c r="E315" s="379"/>
      <c r="F315" s="379" t="s">
        <v>176</v>
      </c>
    </row>
    <row r="316" spans="1:6" ht="12" customHeight="1">
      <c r="A316" s="88"/>
      <c r="B316" s="88"/>
      <c r="C316" s="311" t="s">
        <v>330</v>
      </c>
      <c r="D316" s="311" t="s">
        <v>362</v>
      </c>
      <c r="E316" s="311" t="s">
        <v>341</v>
      </c>
      <c r="F316" s="311" t="s">
        <v>340</v>
      </c>
    </row>
    <row r="317" spans="1:6" ht="12" customHeight="1">
      <c r="A317" s="88"/>
      <c r="B317" s="88"/>
      <c r="C317" s="44" t="s">
        <v>326</v>
      </c>
      <c r="D317" s="44" t="s">
        <v>327</v>
      </c>
      <c r="E317" s="44" t="s">
        <v>342</v>
      </c>
      <c r="F317" s="44">
        <v>2011</v>
      </c>
    </row>
    <row r="318" spans="1:6" ht="12" customHeight="1">
      <c r="A318" s="88"/>
      <c r="B318" s="88"/>
      <c r="C318" s="1"/>
      <c r="D318" s="1"/>
      <c r="E318" s="1"/>
      <c r="F318" s="1"/>
    </row>
    <row r="319" spans="1:6" ht="12" customHeight="1">
      <c r="A319" s="84" t="s">
        <v>502</v>
      </c>
      <c r="B319" s="378"/>
      <c r="C319" s="75">
        <v>0</v>
      </c>
      <c r="D319" s="75">
        <v>0</v>
      </c>
      <c r="E319" s="75">
        <v>0</v>
      </c>
      <c r="F319" s="79">
        <v>9850</v>
      </c>
    </row>
    <row r="320" spans="1:6" ht="12" customHeight="1">
      <c r="A320" s="88"/>
      <c r="B320" s="88"/>
      <c r="C320" s="1"/>
      <c r="D320" s="1"/>
      <c r="E320" s="1"/>
      <c r="F320" s="1"/>
    </row>
    <row r="321" spans="1:6" ht="12" customHeight="1">
      <c r="A321" s="669" t="s">
        <v>514</v>
      </c>
      <c r="B321" s="669"/>
      <c r="C321" s="669"/>
      <c r="D321" s="669"/>
      <c r="E321" s="669"/>
      <c r="F321" s="669"/>
    </row>
    <row r="322" spans="1:6" ht="12" customHeight="1">
      <c r="A322" s="669" t="s">
        <v>515</v>
      </c>
      <c r="B322" s="669"/>
      <c r="C322" s="669"/>
      <c r="D322" s="669"/>
      <c r="E322" s="669"/>
      <c r="F322" s="669"/>
    </row>
    <row r="323" spans="1:6" ht="12" customHeight="1">
      <c r="A323" s="88" t="s">
        <v>451</v>
      </c>
      <c r="B323" s="88"/>
      <c r="C323" s="1"/>
      <c r="D323" s="1"/>
      <c r="E323" s="1"/>
      <c r="F323" s="1"/>
    </row>
    <row r="324" spans="1:6" ht="12" customHeight="1">
      <c r="A324" s="88"/>
      <c r="B324" s="88"/>
      <c r="C324" s="1"/>
      <c r="D324" s="1"/>
      <c r="E324" s="1"/>
      <c r="F324" s="1"/>
    </row>
    <row r="325" spans="1:6" s="251" customFormat="1" ht="12" customHeight="1">
      <c r="A325" s="84" t="s">
        <v>503</v>
      </c>
      <c r="B325" s="378"/>
      <c r="C325" s="75">
        <f>SUM(C328+C329+C330+C331+C332+C333+C334+C335+C336+C337+C338+C339+C340+C341+C342)</f>
        <v>15211</v>
      </c>
      <c r="D325" s="75">
        <f>SUM(D328+D329+D330+D331+D332+D333+D334+D335+D336+D337+D338+D339+D340+D341+D342)</f>
        <v>15211</v>
      </c>
      <c r="E325" s="75">
        <f>SUM(E328+E329+E330+E331+E332+E333+E334+E335+E336+E337+E338+E339+E340+E341+E342)</f>
        <v>7633</v>
      </c>
      <c r="F325" s="76">
        <f>SUM(F328:F343)</f>
        <v>15211</v>
      </c>
    </row>
    <row r="326" spans="1:6" s="251" customFormat="1" ht="12" customHeight="1">
      <c r="A326" s="89" t="s">
        <v>129</v>
      </c>
      <c r="B326" s="89"/>
      <c r="C326" s="312"/>
      <c r="D326" s="312"/>
      <c r="E326" s="312"/>
      <c r="F326" s="312"/>
    </row>
    <row r="327" spans="1:6" s="251" customFormat="1" ht="12.75" customHeight="1">
      <c r="A327" s="85"/>
      <c r="B327" s="85"/>
      <c r="C327" s="312"/>
      <c r="D327" s="312"/>
      <c r="E327" s="312"/>
      <c r="F327" s="312"/>
    </row>
    <row r="328" spans="1:6" ht="12" customHeight="1">
      <c r="A328" s="88" t="s">
        <v>54</v>
      </c>
      <c r="B328" s="88"/>
      <c r="C328" s="6">
        <v>66</v>
      </c>
      <c r="D328" s="6">
        <v>66</v>
      </c>
      <c r="E328" s="6">
        <v>26</v>
      </c>
      <c r="F328" s="6">
        <v>66</v>
      </c>
    </row>
    <row r="329" spans="1:6" ht="12" customHeight="1">
      <c r="A329" s="88" t="s">
        <v>55</v>
      </c>
      <c r="B329" s="88"/>
      <c r="C329" s="6">
        <v>42</v>
      </c>
      <c r="D329" s="6">
        <v>42</v>
      </c>
      <c r="E329" s="6">
        <v>10</v>
      </c>
      <c r="F329" s="6">
        <v>42</v>
      </c>
    </row>
    <row r="330" spans="1:6" ht="12" customHeight="1">
      <c r="A330" s="73" t="s">
        <v>319</v>
      </c>
      <c r="B330" s="73"/>
      <c r="C330" s="6">
        <v>33</v>
      </c>
      <c r="D330" s="6">
        <v>33</v>
      </c>
      <c r="E330" s="6">
        <v>20</v>
      </c>
      <c r="F330" s="6">
        <v>39</v>
      </c>
    </row>
    <row r="331" spans="1:6" ht="12" customHeight="1">
      <c r="A331" s="88" t="s">
        <v>56</v>
      </c>
      <c r="B331" s="88"/>
      <c r="C331" s="6">
        <v>698</v>
      </c>
      <c r="D331" s="6">
        <v>698</v>
      </c>
      <c r="E331" s="6">
        <v>359</v>
      </c>
      <c r="F331" s="6">
        <v>710</v>
      </c>
    </row>
    <row r="332" spans="1:6" ht="12" customHeight="1">
      <c r="A332" s="88" t="s">
        <v>58</v>
      </c>
      <c r="B332" s="88"/>
      <c r="C332" s="6">
        <v>66</v>
      </c>
      <c r="D332" s="6">
        <v>66</v>
      </c>
      <c r="E332" s="6">
        <v>39</v>
      </c>
      <c r="F332" s="6">
        <v>78</v>
      </c>
    </row>
    <row r="333" spans="1:6" s="5" customFormat="1" ht="12" customHeight="1">
      <c r="A333" s="88" t="s">
        <v>57</v>
      </c>
      <c r="B333" s="88"/>
      <c r="C333" s="6">
        <v>399</v>
      </c>
      <c r="D333" s="6">
        <v>399</v>
      </c>
      <c r="E333" s="6">
        <v>190</v>
      </c>
      <c r="F333" s="6">
        <v>399</v>
      </c>
    </row>
    <row r="334" spans="1:6" ht="12" customHeight="1">
      <c r="A334" s="88" t="s">
        <v>59</v>
      </c>
      <c r="B334" s="88"/>
      <c r="C334" s="6">
        <v>100</v>
      </c>
      <c r="D334" s="6">
        <v>100</v>
      </c>
      <c r="E334" s="6">
        <v>46</v>
      </c>
      <c r="F334" s="6">
        <v>92</v>
      </c>
    </row>
    <row r="335" spans="1:6" ht="12" customHeight="1">
      <c r="A335" s="88" t="s">
        <v>62</v>
      </c>
      <c r="B335" s="88"/>
      <c r="C335" s="6">
        <v>33</v>
      </c>
      <c r="D335" s="6">
        <v>33</v>
      </c>
      <c r="E335" s="6">
        <v>20</v>
      </c>
      <c r="F335" s="6">
        <v>39</v>
      </c>
    </row>
    <row r="336" spans="1:6" ht="12" customHeight="1">
      <c r="A336" s="88" t="s">
        <v>168</v>
      </c>
      <c r="B336" s="88"/>
      <c r="C336" s="6">
        <v>199</v>
      </c>
      <c r="D336" s="6">
        <v>199</v>
      </c>
      <c r="E336" s="6">
        <v>98</v>
      </c>
      <c r="F336" s="6">
        <v>199</v>
      </c>
    </row>
    <row r="337" spans="1:6" ht="12" customHeight="1">
      <c r="A337" s="73" t="s">
        <v>79</v>
      </c>
      <c r="B337" s="73"/>
      <c r="C337" s="6">
        <v>66</v>
      </c>
      <c r="D337" s="6">
        <v>66</v>
      </c>
      <c r="E337" s="6">
        <v>33</v>
      </c>
      <c r="F337" s="6">
        <v>66</v>
      </c>
    </row>
    <row r="338" spans="1:6" ht="12" customHeight="1">
      <c r="A338" s="88" t="s">
        <v>60</v>
      </c>
      <c r="B338" s="88"/>
      <c r="C338" s="6">
        <v>66</v>
      </c>
      <c r="D338" s="6">
        <v>66</v>
      </c>
      <c r="E338" s="6">
        <v>33</v>
      </c>
      <c r="F338" s="6">
        <v>66</v>
      </c>
    </row>
    <row r="339" spans="1:6" ht="12" customHeight="1">
      <c r="A339" s="88" t="s">
        <v>61</v>
      </c>
      <c r="B339" s="88"/>
      <c r="C339" s="6">
        <v>66</v>
      </c>
      <c r="D339" s="6">
        <v>66</v>
      </c>
      <c r="E339" s="6">
        <v>33</v>
      </c>
      <c r="F339" s="6">
        <v>66</v>
      </c>
    </row>
    <row r="340" spans="1:6" ht="12" customHeight="1">
      <c r="A340" s="88" t="s">
        <v>63</v>
      </c>
      <c r="B340" s="88"/>
      <c r="C340" s="6">
        <v>66</v>
      </c>
      <c r="D340" s="6">
        <v>66</v>
      </c>
      <c r="E340" s="6">
        <v>39</v>
      </c>
      <c r="F340" s="6">
        <v>78</v>
      </c>
    </row>
    <row r="341" spans="1:6" ht="12" customHeight="1">
      <c r="A341" s="88" t="s">
        <v>38</v>
      </c>
      <c r="B341" s="88"/>
      <c r="C341" s="6">
        <v>1578</v>
      </c>
      <c r="D341" s="6">
        <v>1578</v>
      </c>
      <c r="E341" s="6">
        <v>557</v>
      </c>
      <c r="F341" s="6">
        <v>1378</v>
      </c>
    </row>
    <row r="342" spans="1:6" ht="12" customHeight="1">
      <c r="A342" s="88" t="s">
        <v>64</v>
      </c>
      <c r="B342" s="88"/>
      <c r="C342" s="6">
        <v>11733</v>
      </c>
      <c r="D342" s="6">
        <v>11733</v>
      </c>
      <c r="E342" s="6">
        <v>6130</v>
      </c>
      <c r="F342" s="6">
        <v>11793</v>
      </c>
    </row>
    <row r="343" spans="1:6" ht="12" customHeight="1">
      <c r="A343" s="88" t="s">
        <v>378</v>
      </c>
      <c r="B343" s="88"/>
      <c r="C343" s="58">
        <v>0</v>
      </c>
      <c r="D343" s="58">
        <v>0</v>
      </c>
      <c r="E343" s="58">
        <v>0</v>
      </c>
      <c r="F343" s="6">
        <v>100</v>
      </c>
    </row>
    <row r="344" spans="1:4" ht="12" customHeight="1">
      <c r="A344" s="88"/>
      <c r="B344" s="88"/>
      <c r="C344" s="58"/>
      <c r="D344" s="58"/>
    </row>
    <row r="345" spans="1:6" s="251" customFormat="1" ht="12.75" customHeight="1">
      <c r="A345" s="109" t="s">
        <v>504</v>
      </c>
      <c r="B345" s="380"/>
      <c r="C345" s="78">
        <v>45</v>
      </c>
      <c r="D345" s="78">
        <v>45</v>
      </c>
      <c r="E345" s="78">
        <v>12</v>
      </c>
      <c r="F345" s="79">
        <v>27</v>
      </c>
    </row>
    <row r="346" spans="1:6" s="251" customFormat="1" ht="12.75" customHeight="1">
      <c r="A346" s="516"/>
      <c r="B346" s="516"/>
      <c r="C346" s="86"/>
      <c r="D346" s="86"/>
      <c r="E346" s="86"/>
      <c r="F346" s="86"/>
    </row>
    <row r="347" spans="1:6" s="251" customFormat="1" ht="12.75" customHeight="1">
      <c r="A347" s="670" t="s">
        <v>516</v>
      </c>
      <c r="B347" s="670"/>
      <c r="C347" s="670"/>
      <c r="D347" s="670"/>
      <c r="E347" s="670"/>
      <c r="F347" s="670"/>
    </row>
    <row r="348" spans="1:6" s="251" customFormat="1" ht="12.75" customHeight="1">
      <c r="A348" s="523" t="s">
        <v>506</v>
      </c>
      <c r="B348" s="523"/>
      <c r="C348" s="523"/>
      <c r="D348" s="523"/>
      <c r="E348" s="523"/>
      <c r="F348" s="523"/>
    </row>
    <row r="349" spans="1:6" s="251" customFormat="1" ht="12.75" customHeight="1">
      <c r="A349" s="523"/>
      <c r="B349" s="523"/>
      <c r="C349" s="523"/>
      <c r="D349" s="523"/>
      <c r="E349" s="523"/>
      <c r="F349" s="523"/>
    </row>
    <row r="350" spans="1:6" ht="12" customHeight="1">
      <c r="A350" s="671"/>
      <c r="B350" s="671"/>
      <c r="C350" s="671"/>
      <c r="D350" s="1"/>
      <c r="E350" s="1"/>
      <c r="F350" s="1"/>
    </row>
    <row r="351" spans="1:6" ht="18" customHeight="1">
      <c r="A351" s="263" t="s">
        <v>7</v>
      </c>
      <c r="B351" s="263"/>
      <c r="C351" s="264">
        <f>SUM(C11+C38+C58+C150+C154+C156+C185+C206+C223+C245+C269+C285+C306+C325+C345)</f>
        <v>3921221</v>
      </c>
      <c r="D351" s="264">
        <f>SUM(D11+D38+D58+D150+D154+D156+D185+D206+D223+D245+D269+D285+D306+D325+D345)</f>
        <v>3837979</v>
      </c>
      <c r="E351" s="264">
        <f>SUM(E11+E38+E58+E150+E154+E156+E185+E206+E223+E245+E269+E285+E306+E325+E345)</f>
        <v>1732168</v>
      </c>
      <c r="F351" s="264">
        <f>SUM(F11+F38+F58+F150+F154+F156+F185+F206+F223+F245+F269+F285+F306+F319+F325+F345)</f>
        <v>3843713</v>
      </c>
    </row>
    <row r="352" spans="1:6" ht="15" customHeight="1">
      <c r="A352" s="282"/>
      <c r="B352" s="282"/>
      <c r="C352" s="283"/>
      <c r="D352" s="283"/>
      <c r="E352" s="283"/>
      <c r="F352" s="283"/>
    </row>
    <row r="353" spans="1:6" ht="12.75" customHeight="1">
      <c r="A353" s="282"/>
      <c r="B353" s="282"/>
      <c r="C353" s="283"/>
      <c r="D353" s="283"/>
      <c r="E353" s="283"/>
      <c r="F353" s="283"/>
    </row>
    <row r="354" spans="1:6" ht="15" customHeight="1">
      <c r="A354" s="265" t="s">
        <v>193</v>
      </c>
      <c r="B354" s="112"/>
      <c r="C354" s="59"/>
      <c r="D354" s="59"/>
      <c r="E354" s="59"/>
      <c r="F354" s="59"/>
    </row>
    <row r="355" ht="12" customHeight="1"/>
    <row r="356" spans="1:6" ht="12.75" customHeight="1">
      <c r="A356" s="93" t="s">
        <v>75</v>
      </c>
      <c r="B356" s="93"/>
      <c r="C356" s="55">
        <f>SUM(C357:C357)</f>
        <v>1660</v>
      </c>
      <c r="D356" s="59">
        <v>0</v>
      </c>
      <c r="E356" s="59">
        <v>0</v>
      </c>
      <c r="F356" s="59">
        <v>0</v>
      </c>
    </row>
    <row r="357" spans="1:6" ht="12.75" customHeight="1">
      <c r="A357" s="94" t="s">
        <v>304</v>
      </c>
      <c r="B357" s="94"/>
      <c r="C357" s="6">
        <v>1660</v>
      </c>
      <c r="D357" s="58">
        <v>0</v>
      </c>
      <c r="E357" s="58">
        <v>0</v>
      </c>
      <c r="F357" s="58">
        <v>0</v>
      </c>
    </row>
    <row r="358" spans="1:2" ht="11.25" customHeight="1">
      <c r="A358" s="94"/>
      <c r="B358" s="94"/>
    </row>
    <row r="359" spans="1:6" ht="12.75" customHeight="1">
      <c r="A359" s="97" t="s">
        <v>329</v>
      </c>
      <c r="B359" s="97"/>
      <c r="C359" s="55">
        <f>SUM(C360:C360)</f>
        <v>16597</v>
      </c>
      <c r="D359" s="59">
        <v>0</v>
      </c>
      <c r="E359" s="59">
        <v>0</v>
      </c>
      <c r="F359" s="59">
        <v>0</v>
      </c>
    </row>
    <row r="360" spans="1:6" ht="12.75" customHeight="1">
      <c r="A360" s="94" t="s">
        <v>41</v>
      </c>
      <c r="B360" s="94"/>
      <c r="C360" s="96">
        <v>16597</v>
      </c>
      <c r="D360" s="96">
        <v>0</v>
      </c>
      <c r="E360" s="96">
        <v>0</v>
      </c>
      <c r="F360" s="96">
        <v>0</v>
      </c>
    </row>
    <row r="361" spans="3:6" ht="15.75" customHeight="1">
      <c r="C361" s="19"/>
      <c r="D361" s="19"/>
      <c r="E361" s="19"/>
      <c r="F361" s="19"/>
    </row>
    <row r="362" spans="1:6" ht="17.25" customHeight="1">
      <c r="A362" s="520" t="s">
        <v>166</v>
      </c>
      <c r="B362" s="520"/>
      <c r="C362" s="521">
        <f>SUM(C356+C359)</f>
        <v>18257</v>
      </c>
      <c r="D362" s="522">
        <v>0</v>
      </c>
      <c r="E362" s="522">
        <v>0</v>
      </c>
      <c r="F362" s="522">
        <v>0</v>
      </c>
    </row>
    <row r="363" spans="1:6" ht="17.25" customHeight="1">
      <c r="A363" s="517"/>
      <c r="B363" s="517"/>
      <c r="C363" s="518"/>
      <c r="D363" s="519"/>
      <c r="E363" s="519"/>
      <c r="F363" s="519"/>
    </row>
    <row r="364" spans="1:6" ht="9" customHeight="1">
      <c r="A364" s="38"/>
      <c r="B364" s="38"/>
      <c r="C364" s="95"/>
      <c r="D364" s="95"/>
      <c r="E364" s="95"/>
      <c r="F364" s="95"/>
    </row>
    <row r="365" spans="1:6" ht="6.75" customHeight="1">
      <c r="A365" s="38"/>
      <c r="B365" s="38"/>
      <c r="C365" s="95"/>
      <c r="D365" s="95"/>
      <c r="E365" s="95"/>
      <c r="F365" s="95"/>
    </row>
    <row r="366" spans="1:6" ht="16.5" customHeight="1">
      <c r="A366" s="28" t="s">
        <v>181</v>
      </c>
      <c r="B366" s="28"/>
      <c r="C366" s="264">
        <f>SUM(C351+C362)</f>
        <v>3939478</v>
      </c>
      <c r="D366" s="264">
        <f>SUM(D351+D362)</f>
        <v>3837979</v>
      </c>
      <c r="E366" s="264">
        <f>SUM(E351+E362)</f>
        <v>1732168</v>
      </c>
      <c r="F366" s="264">
        <f>SUM(F351+F362)</f>
        <v>3843713</v>
      </c>
    </row>
    <row r="367" spans="1:6" ht="12" customHeight="1">
      <c r="A367" s="38"/>
      <c r="B367" s="38"/>
      <c r="C367" s="95"/>
      <c r="D367" s="95"/>
      <c r="E367" s="95"/>
      <c r="F367" s="95"/>
    </row>
    <row r="368" spans="1:6" ht="14.25" customHeight="1">
      <c r="A368" s="38"/>
      <c r="B368" s="38"/>
      <c r="C368" s="95"/>
      <c r="D368" s="95"/>
      <c r="E368" s="95"/>
      <c r="F368" s="95"/>
    </row>
    <row r="369" spans="1:6" ht="12.75" customHeight="1">
      <c r="A369" s="38"/>
      <c r="B369" s="38"/>
      <c r="C369" s="95"/>
      <c r="D369" s="95"/>
      <c r="E369" s="95"/>
      <c r="F369" s="95"/>
    </row>
    <row r="370" spans="1:6" ht="12.75" customHeight="1">
      <c r="A370" s="38"/>
      <c r="B370" s="38"/>
      <c r="C370" s="95"/>
      <c r="D370" s="95"/>
      <c r="E370" s="95"/>
      <c r="F370" s="95"/>
    </row>
    <row r="371" spans="1:6" ht="12.75" customHeight="1">
      <c r="A371" s="38"/>
      <c r="B371" s="38"/>
      <c r="C371" s="95"/>
      <c r="D371" s="95"/>
      <c r="E371" s="95"/>
      <c r="F371" s="95"/>
    </row>
    <row r="372" spans="1:6" ht="12.75" customHeight="1">
      <c r="A372" s="38"/>
      <c r="B372" s="38"/>
      <c r="C372" s="95"/>
      <c r="D372" s="95"/>
      <c r="E372" s="95"/>
      <c r="F372" s="95"/>
    </row>
    <row r="373" ht="12.75" customHeight="1"/>
    <row r="374" ht="12.75" customHeight="1"/>
    <row r="375" ht="12.75" customHeight="1"/>
    <row r="376" ht="16.5" customHeight="1"/>
    <row r="377" ht="12.75" customHeight="1"/>
    <row r="378" ht="12.75" customHeight="1"/>
    <row r="379" ht="18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</sheetData>
  <sheetProtection/>
  <mergeCells count="37">
    <mergeCell ref="A134:F134"/>
    <mergeCell ref="A152:F152"/>
    <mergeCell ref="A282:F282"/>
    <mergeCell ref="A283:F283"/>
    <mergeCell ref="A266:F266"/>
    <mergeCell ref="A308:F308"/>
    <mergeCell ref="A180:F180"/>
    <mergeCell ref="A350:C350"/>
    <mergeCell ref="A81:B81"/>
    <mergeCell ref="A86:B86"/>
    <mergeCell ref="A90:B90"/>
    <mergeCell ref="A138:B138"/>
    <mergeCell ref="A147:F147"/>
    <mergeCell ref="A321:F321"/>
    <mergeCell ref="A322:F322"/>
    <mergeCell ref="A183:F183"/>
    <mergeCell ref="A118:F118"/>
    <mergeCell ref="A35:F35"/>
    <mergeCell ref="A36:F36"/>
    <mergeCell ref="A179:C179"/>
    <mergeCell ref="A121:F121"/>
    <mergeCell ref="A119:F119"/>
    <mergeCell ref="A133:F133"/>
    <mergeCell ref="A135:F135"/>
    <mergeCell ref="A55:F55"/>
    <mergeCell ref="A57:F57"/>
    <mergeCell ref="A56:F56"/>
    <mergeCell ref="A120:F120"/>
    <mergeCell ref="A181:F181"/>
    <mergeCell ref="A182:F182"/>
    <mergeCell ref="A347:F347"/>
    <mergeCell ref="A242:F242"/>
    <mergeCell ref="A243:F243"/>
    <mergeCell ref="A310:F310"/>
    <mergeCell ref="A304:F304"/>
    <mergeCell ref="A309:F309"/>
    <mergeCell ref="A311:F311"/>
  </mergeCells>
  <printOptions/>
  <pageMargins left="0.9055118110236221" right="0.2362204724409449" top="0.7480314960629921" bottom="0.7480314960629921" header="0.31496062992125984" footer="0.31496062992125984"/>
  <pageSetup fitToHeight="3" fitToWidth="3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22" sqref="A1:IV16384"/>
    </sheetView>
  </sheetViews>
  <sheetFormatPr defaultColWidth="26.00390625" defaultRowHeight="12.75"/>
  <cols>
    <col min="1" max="1" width="33.421875" style="1" customWidth="1"/>
    <col min="2" max="2" width="1.7109375" style="1" hidden="1" customWidth="1"/>
    <col min="3" max="4" width="12.7109375" style="6" customWidth="1"/>
    <col min="5" max="6" width="12.7109375" style="1" customWidth="1"/>
    <col min="7" max="16384" width="26.00390625" style="1" customWidth="1"/>
  </cols>
  <sheetData>
    <row r="1" spans="3:6" ht="13.5" customHeight="1">
      <c r="C1" s="50"/>
      <c r="D1" s="379"/>
      <c r="E1" s="379"/>
      <c r="F1" s="379" t="s">
        <v>176</v>
      </c>
    </row>
    <row r="2" spans="3:6" ht="13.5">
      <c r="C2" s="311" t="s">
        <v>330</v>
      </c>
      <c r="D2" s="311" t="s">
        <v>362</v>
      </c>
      <c r="E2" s="311" t="s">
        <v>341</v>
      </c>
      <c r="F2" s="311" t="s">
        <v>340</v>
      </c>
    </row>
    <row r="3" spans="3:6" ht="13.5">
      <c r="C3" s="44" t="s">
        <v>326</v>
      </c>
      <c r="D3" s="44" t="s">
        <v>327</v>
      </c>
      <c r="E3" s="44" t="s">
        <v>342</v>
      </c>
      <c r="F3" s="44">
        <v>2011</v>
      </c>
    </row>
    <row r="4" spans="3:6" ht="13.5">
      <c r="C4" s="44"/>
      <c r="D4" s="44"/>
      <c r="E4" s="44"/>
      <c r="F4" s="44"/>
    </row>
    <row r="5" spans="1:6" ht="15.75">
      <c r="A5" s="533" t="s">
        <v>269</v>
      </c>
      <c r="B5" s="8"/>
      <c r="C5" s="51"/>
      <c r="D5" s="51"/>
      <c r="E5" s="51"/>
      <c r="F5" s="51"/>
    </row>
    <row r="6" spans="1:4" ht="18">
      <c r="A6" s="370" t="s">
        <v>266</v>
      </c>
      <c r="B6" s="370"/>
      <c r="C6" s="375"/>
      <c r="D6" s="375"/>
    </row>
    <row r="7" spans="3:4" ht="13.5">
      <c r="C7" s="51"/>
      <c r="D7" s="51"/>
    </row>
    <row r="8" spans="1:2" ht="18">
      <c r="A8" s="262" t="s">
        <v>270</v>
      </c>
      <c r="B8" s="262"/>
    </row>
    <row r="9" spans="3:4" ht="12.75">
      <c r="C9" s="1"/>
      <c r="D9" s="1"/>
    </row>
    <row r="10" spans="3:4" ht="12.75">
      <c r="C10" s="1"/>
      <c r="D10" s="1"/>
    </row>
    <row r="11" spans="1:6" ht="12" customHeight="1">
      <c r="A11" s="453" t="s">
        <v>185</v>
      </c>
      <c r="B11" s="453"/>
      <c r="C11" s="421">
        <v>380</v>
      </c>
      <c r="D11" s="421">
        <v>380</v>
      </c>
      <c r="E11" s="456">
        <v>0</v>
      </c>
      <c r="F11" s="421">
        <v>200</v>
      </c>
    </row>
    <row r="12" spans="1:4" ht="12" customHeight="1">
      <c r="A12" s="72" t="s">
        <v>276</v>
      </c>
      <c r="B12" s="72"/>
      <c r="C12" s="55"/>
      <c r="D12" s="55"/>
    </row>
    <row r="13" spans="1:4" ht="12" customHeight="1">
      <c r="A13" s="73"/>
      <c r="B13" s="73"/>
      <c r="C13" s="19"/>
      <c r="D13" s="19"/>
    </row>
    <row r="14" spans="1:6" ht="12" customHeight="1">
      <c r="A14" s="454" t="s">
        <v>186</v>
      </c>
      <c r="B14" s="454"/>
      <c r="C14" s="312">
        <v>23328</v>
      </c>
      <c r="D14" s="312">
        <v>22076</v>
      </c>
      <c r="E14" s="312">
        <v>9838</v>
      </c>
      <c r="F14" s="312">
        <v>20145</v>
      </c>
    </row>
    <row r="15" spans="1:4" ht="12" customHeight="1">
      <c r="A15" s="66" t="s">
        <v>249</v>
      </c>
      <c r="B15" s="66"/>
      <c r="C15" s="59"/>
      <c r="D15" s="59"/>
    </row>
    <row r="16" spans="1:4" ht="12" customHeight="1">
      <c r="A16" s="66"/>
      <c r="B16" s="66"/>
      <c r="C16" s="59"/>
      <c r="D16" s="59"/>
    </row>
    <row r="17" spans="1:6" ht="12" customHeight="1">
      <c r="A17" s="454" t="s">
        <v>187</v>
      </c>
      <c r="B17" s="454"/>
      <c r="C17" s="422">
        <f>SUM(C18:C19)</f>
        <v>1660</v>
      </c>
      <c r="D17" s="422">
        <f>SUM(D18:D19)</f>
        <v>1660</v>
      </c>
      <c r="E17" s="422">
        <f>SUM(E18:E19)</f>
        <v>55</v>
      </c>
      <c r="F17" s="422">
        <f>SUM(F18:F19)</f>
        <v>1000</v>
      </c>
    </row>
    <row r="18" spans="1:6" ht="12" customHeight="1">
      <c r="A18" s="77" t="s">
        <v>250</v>
      </c>
      <c r="B18" s="77"/>
      <c r="C18" s="6">
        <v>1660</v>
      </c>
      <c r="D18" s="6">
        <v>1660</v>
      </c>
      <c r="E18" s="6">
        <v>55</v>
      </c>
      <c r="F18" s="6">
        <v>1000</v>
      </c>
    </row>
    <row r="19" spans="1:4" ht="12" customHeight="1">
      <c r="A19" s="77"/>
      <c r="B19" s="77"/>
      <c r="C19" s="108"/>
      <c r="D19" s="108"/>
    </row>
    <row r="20" spans="1:6" ht="12" customHeight="1">
      <c r="A20" s="85" t="s">
        <v>188</v>
      </c>
      <c r="B20" s="85"/>
      <c r="C20" s="86">
        <v>1660</v>
      </c>
      <c r="D20" s="86">
        <v>1660</v>
      </c>
      <c r="E20" s="86">
        <v>964</v>
      </c>
      <c r="F20" s="86">
        <v>1526</v>
      </c>
    </row>
    <row r="21" spans="1:5" ht="12" customHeight="1">
      <c r="A21" s="87" t="s">
        <v>324</v>
      </c>
      <c r="B21" s="87"/>
      <c r="C21" s="55"/>
      <c r="D21" s="55"/>
      <c r="E21" s="59"/>
    </row>
    <row r="22" spans="1:5" ht="12" customHeight="1">
      <c r="A22" s="87" t="s">
        <v>323</v>
      </c>
      <c r="B22" s="87"/>
      <c r="C22" s="55"/>
      <c r="D22" s="55"/>
      <c r="E22" s="59"/>
    </row>
    <row r="23" spans="1:5" ht="12" customHeight="1">
      <c r="A23" s="88"/>
      <c r="B23" s="88"/>
      <c r="C23" s="1"/>
      <c r="D23" s="1"/>
      <c r="E23" s="58"/>
    </row>
    <row r="24" spans="1:6" ht="12" customHeight="1">
      <c r="A24" s="85" t="s">
        <v>271</v>
      </c>
      <c r="B24" s="85"/>
      <c r="C24" s="455">
        <v>366</v>
      </c>
      <c r="D24" s="455">
        <v>366</v>
      </c>
      <c r="E24" s="455">
        <v>188</v>
      </c>
      <c r="F24" s="455">
        <v>366</v>
      </c>
    </row>
    <row r="25" spans="1:5" ht="12" customHeight="1">
      <c r="A25" s="66" t="s">
        <v>272</v>
      </c>
      <c r="B25" s="66"/>
      <c r="C25" s="251"/>
      <c r="D25" s="251"/>
      <c r="E25" s="58"/>
    </row>
    <row r="26" spans="1:5" ht="12" customHeight="1">
      <c r="A26" s="88"/>
      <c r="B26" s="88"/>
      <c r="C26" s="1"/>
      <c r="D26" s="1"/>
      <c r="E26" s="58"/>
    </row>
    <row r="27" spans="1:6" ht="12" customHeight="1">
      <c r="A27" s="85" t="s">
        <v>365</v>
      </c>
      <c r="B27" s="85"/>
      <c r="C27" s="456">
        <v>0</v>
      </c>
      <c r="D27" s="456">
        <v>0</v>
      </c>
      <c r="E27" s="422">
        <v>1536</v>
      </c>
      <c r="F27" s="422">
        <v>2783</v>
      </c>
    </row>
    <row r="28" spans="1:5" ht="12" customHeight="1">
      <c r="A28" s="66" t="s">
        <v>364</v>
      </c>
      <c r="B28" s="66"/>
      <c r="C28" s="251"/>
      <c r="D28" s="251"/>
      <c r="E28" s="58"/>
    </row>
    <row r="29" spans="1:5" ht="12" customHeight="1">
      <c r="A29" s="66"/>
      <c r="B29" s="66"/>
      <c r="C29" s="251"/>
      <c r="D29" s="251"/>
      <c r="E29" s="58"/>
    </row>
    <row r="30" spans="1:6" ht="12" customHeight="1">
      <c r="A30" s="85" t="s">
        <v>366</v>
      </c>
      <c r="B30" s="85"/>
      <c r="C30" s="86">
        <v>9836</v>
      </c>
      <c r="D30" s="86">
        <v>9836</v>
      </c>
      <c r="E30" s="86">
        <v>4944</v>
      </c>
      <c r="F30" s="86">
        <v>9887</v>
      </c>
    </row>
    <row r="31" spans="1:5" ht="12" customHeight="1">
      <c r="A31" s="85"/>
      <c r="B31" s="85"/>
      <c r="C31" s="86"/>
      <c r="D31" s="86"/>
      <c r="E31" s="58"/>
    </row>
    <row r="32" spans="1:6" ht="12" customHeight="1">
      <c r="A32" s="85" t="s">
        <v>367</v>
      </c>
      <c r="B32" s="85"/>
      <c r="C32" s="312">
        <v>96</v>
      </c>
      <c r="D32" s="312">
        <v>95</v>
      </c>
      <c r="E32" s="312">
        <v>46</v>
      </c>
      <c r="F32" s="312">
        <v>92</v>
      </c>
    </row>
    <row r="33" spans="1:2" ht="12" customHeight="1">
      <c r="A33" s="89" t="s">
        <v>251</v>
      </c>
      <c r="B33" s="89"/>
    </row>
    <row r="34" spans="1:2" ht="12" customHeight="1">
      <c r="A34" s="89"/>
      <c r="B34" s="89"/>
    </row>
    <row r="35" spans="1:2" ht="12" customHeight="1">
      <c r="A35" s="73"/>
      <c r="B35" s="73"/>
    </row>
    <row r="36" spans="1:6" s="5" customFormat="1" ht="18" customHeight="1">
      <c r="A36" s="263" t="s">
        <v>7</v>
      </c>
      <c r="B36" s="263"/>
      <c r="C36" s="264">
        <f>SUM(C11+C14+C17+C20+C24+C30+C32)</f>
        <v>37326</v>
      </c>
      <c r="D36" s="264">
        <f>SUM(D11+D14+D17+D20+D24+D30+D32)</f>
        <v>36073</v>
      </c>
      <c r="E36" s="264">
        <f>SUM(E11+E14+E17+E20+E24+E27+E30+E32)</f>
        <v>17571</v>
      </c>
      <c r="F36" s="264">
        <f>SUM(F11+F14+F17+F20+F24+F27+F30+F32)</f>
        <v>35999</v>
      </c>
    </row>
    <row r="37" spans="1:4" ht="12.75">
      <c r="A37" s="38"/>
      <c r="B37" s="38"/>
      <c r="C37" s="95"/>
      <c r="D37" s="95"/>
    </row>
    <row r="38" spans="1:4" ht="12.75">
      <c r="A38" s="38"/>
      <c r="B38" s="38"/>
      <c r="C38" s="95"/>
      <c r="D38" s="95"/>
    </row>
    <row r="39" spans="1:4" ht="12.75">
      <c r="A39" s="38"/>
      <c r="B39" s="38"/>
      <c r="C39" s="95"/>
      <c r="D39" s="95"/>
    </row>
    <row r="40" spans="1:4" ht="12.75">
      <c r="A40" s="38"/>
      <c r="B40" s="38"/>
      <c r="C40" s="95"/>
      <c r="D40" s="95"/>
    </row>
    <row r="41" spans="1:4" ht="12.75">
      <c r="A41" s="38"/>
      <c r="B41" s="38"/>
      <c r="C41" s="95"/>
      <c r="D41" s="95"/>
    </row>
  </sheetData>
  <sheetProtection/>
  <printOptions/>
  <pageMargins left="0.98425196850393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10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32.421875" style="0" customWidth="1"/>
    <col min="2" max="5" width="12.7109375" style="0" customWidth="1"/>
  </cols>
  <sheetData>
    <row r="2" spans="1:5" ht="21.75" customHeight="1">
      <c r="A2" s="679" t="s">
        <v>355</v>
      </c>
      <c r="B2" s="679"/>
      <c r="C2" s="679"/>
      <c r="D2" s="679"/>
      <c r="E2" s="679"/>
    </row>
    <row r="3" spans="1:5" ht="21.75" customHeight="1">
      <c r="A3" s="680" t="s">
        <v>38</v>
      </c>
      <c r="B3" s="680"/>
      <c r="C3" s="680"/>
      <c r="D3" s="680"/>
      <c r="E3" s="680"/>
    </row>
    <row r="4" spans="1:5" ht="21.75" customHeight="1">
      <c r="A4" s="333"/>
      <c r="B4" s="333"/>
      <c r="C4" s="333"/>
      <c r="D4" s="333"/>
      <c r="E4" s="333"/>
    </row>
    <row r="5" spans="1:5" ht="22.5" customHeight="1" thickBot="1">
      <c r="A5" s="11"/>
      <c r="B5" s="12"/>
      <c r="C5" s="12"/>
      <c r="D5" s="12"/>
      <c r="E5" s="12"/>
    </row>
    <row r="6" spans="1:5" ht="18" customHeight="1">
      <c r="A6" s="677"/>
      <c r="B6" s="328" t="s">
        <v>325</v>
      </c>
      <c r="C6" s="328" t="s">
        <v>325</v>
      </c>
      <c r="D6" s="328" t="s">
        <v>353</v>
      </c>
      <c r="E6" s="400" t="s">
        <v>340</v>
      </c>
    </row>
    <row r="7" spans="1:5" ht="18" customHeight="1">
      <c r="A7" s="678"/>
      <c r="B7" s="396" t="s">
        <v>326</v>
      </c>
      <c r="C7" s="396" t="s">
        <v>327</v>
      </c>
      <c r="D7" s="396" t="s">
        <v>342</v>
      </c>
      <c r="E7" s="401">
        <v>2011</v>
      </c>
    </row>
    <row r="8" spans="1:5" ht="18" customHeight="1">
      <c r="A8" s="16" t="s">
        <v>24</v>
      </c>
      <c r="B8" s="342"/>
      <c r="C8" s="342"/>
      <c r="D8" s="342"/>
      <c r="E8" s="348"/>
    </row>
    <row r="9" spans="1:5" ht="18" customHeight="1">
      <c r="A9" s="24" t="s">
        <v>91</v>
      </c>
      <c r="B9" s="285">
        <v>15429</v>
      </c>
      <c r="C9" s="344">
        <v>15429</v>
      </c>
      <c r="D9" s="285">
        <v>5085</v>
      </c>
      <c r="E9" s="344">
        <v>15429</v>
      </c>
    </row>
    <row r="10" spans="1:5" ht="18" customHeight="1">
      <c r="A10" s="25" t="s">
        <v>92</v>
      </c>
      <c r="B10" s="285">
        <v>277692</v>
      </c>
      <c r="C10" s="345">
        <v>276927</v>
      </c>
      <c r="D10" s="285">
        <v>134867</v>
      </c>
      <c r="E10" s="345">
        <v>267227</v>
      </c>
    </row>
    <row r="11" spans="1:5" ht="18" customHeight="1">
      <c r="A11" s="25" t="s">
        <v>93</v>
      </c>
      <c r="B11" s="287">
        <v>39833</v>
      </c>
      <c r="C11" s="345">
        <v>39833</v>
      </c>
      <c r="D11" s="287">
        <v>3112</v>
      </c>
      <c r="E11" s="345">
        <v>39833</v>
      </c>
    </row>
    <row r="12" spans="1:5" ht="18" customHeight="1">
      <c r="A12" s="25" t="s">
        <v>96</v>
      </c>
      <c r="B12" s="287">
        <v>93410</v>
      </c>
      <c r="C12" s="345">
        <v>93410</v>
      </c>
      <c r="D12" s="287">
        <v>40075</v>
      </c>
      <c r="E12" s="345">
        <v>93410</v>
      </c>
    </row>
    <row r="13" spans="1:5" ht="18" customHeight="1">
      <c r="A13" s="25" t="s">
        <v>97</v>
      </c>
      <c r="B13" s="287">
        <v>57880</v>
      </c>
      <c r="C13" s="345">
        <v>57880</v>
      </c>
      <c r="D13" s="287">
        <v>28503</v>
      </c>
      <c r="E13" s="345">
        <v>58880</v>
      </c>
    </row>
    <row r="14" spans="1:5" ht="18" customHeight="1">
      <c r="A14" s="25" t="s">
        <v>98</v>
      </c>
      <c r="B14" s="287">
        <v>20374</v>
      </c>
      <c r="C14" s="345">
        <v>20374</v>
      </c>
      <c r="D14" s="287">
        <v>9543</v>
      </c>
      <c r="E14" s="345">
        <v>20725</v>
      </c>
    </row>
    <row r="15" spans="1:5" ht="18" customHeight="1">
      <c r="A15" s="25" t="s">
        <v>99</v>
      </c>
      <c r="B15" s="287">
        <v>431</v>
      </c>
      <c r="C15" s="345">
        <v>431</v>
      </c>
      <c r="D15" s="287">
        <v>398</v>
      </c>
      <c r="E15" s="345">
        <v>431</v>
      </c>
    </row>
    <row r="16" spans="1:5" ht="18" customHeight="1">
      <c r="A16" s="25" t="s">
        <v>100</v>
      </c>
      <c r="B16" s="287">
        <v>5593</v>
      </c>
      <c r="C16" s="345">
        <v>5593</v>
      </c>
      <c r="D16" s="287">
        <v>2497</v>
      </c>
      <c r="E16" s="345">
        <v>5193</v>
      </c>
    </row>
    <row r="17" spans="1:5" ht="18" customHeight="1">
      <c r="A17" s="25" t="s">
        <v>286</v>
      </c>
      <c r="B17" s="287">
        <v>10620</v>
      </c>
      <c r="C17" s="345">
        <v>10620</v>
      </c>
      <c r="D17" s="287">
        <v>4893</v>
      </c>
      <c r="E17" s="345">
        <v>10620</v>
      </c>
    </row>
    <row r="18" spans="1:5" ht="18" customHeight="1">
      <c r="A18" s="25" t="s">
        <v>133</v>
      </c>
      <c r="B18" s="287">
        <v>72811</v>
      </c>
      <c r="C18" s="345">
        <v>72811</v>
      </c>
      <c r="D18" s="349">
        <v>37073</v>
      </c>
      <c r="E18" s="345">
        <v>74146</v>
      </c>
    </row>
    <row r="19" spans="1:5" ht="18" customHeight="1">
      <c r="A19" s="25" t="s">
        <v>357</v>
      </c>
      <c r="B19" s="287">
        <v>2120</v>
      </c>
      <c r="C19" s="345">
        <v>2120</v>
      </c>
      <c r="D19" s="440">
        <v>0</v>
      </c>
      <c r="E19" s="345">
        <v>2890</v>
      </c>
    </row>
    <row r="20" spans="1:5" ht="18" customHeight="1" thickBot="1">
      <c r="A20" s="39" t="s">
        <v>104</v>
      </c>
      <c r="B20" s="436">
        <v>1578</v>
      </c>
      <c r="C20" s="437">
        <v>1578</v>
      </c>
      <c r="D20" s="436">
        <v>557</v>
      </c>
      <c r="E20" s="437">
        <v>1378</v>
      </c>
    </row>
    <row r="21" spans="1:5" ht="18" customHeight="1" thickBot="1">
      <c r="A21" s="357" t="s">
        <v>40</v>
      </c>
      <c r="B21" s="359">
        <f>SUM(B9:B20)</f>
        <v>597771</v>
      </c>
      <c r="C21" s="360">
        <f>SUM(C9:C20)</f>
        <v>597006</v>
      </c>
      <c r="D21" s="360">
        <f>SUM(D9:D20)</f>
        <v>266603</v>
      </c>
      <c r="E21" s="360">
        <f>SUM(E9:E20)</f>
        <v>590162</v>
      </c>
    </row>
    <row r="22" spans="1:5" ht="18" customHeight="1" thickBot="1">
      <c r="A22" s="357" t="s">
        <v>8</v>
      </c>
      <c r="B22" s="359">
        <v>1660</v>
      </c>
      <c r="C22" s="364">
        <v>0</v>
      </c>
      <c r="D22" s="364">
        <v>0</v>
      </c>
      <c r="E22" s="364">
        <v>0</v>
      </c>
    </row>
    <row r="23" spans="1:5" ht="18" customHeight="1" thickBot="1">
      <c r="A23" s="354" t="s">
        <v>30</v>
      </c>
      <c r="B23" s="355">
        <f>SUM(B21+B22)</f>
        <v>599431</v>
      </c>
      <c r="C23" s="356">
        <f>SUM(C21+C22)</f>
        <v>597006</v>
      </c>
      <c r="D23" s="356">
        <f>SUM(D21+D22)</f>
        <v>266603</v>
      </c>
      <c r="E23" s="356">
        <f>SUM(E21+E22)</f>
        <v>590162</v>
      </c>
    </row>
    <row r="24" spans="1:5" ht="18" customHeight="1">
      <c r="A24" s="16" t="s">
        <v>25</v>
      </c>
      <c r="B24" s="438"/>
      <c r="C24" s="439"/>
      <c r="D24" s="438"/>
      <c r="E24" s="439"/>
    </row>
    <row r="25" spans="1:5" ht="18" customHeight="1">
      <c r="A25" s="25" t="s">
        <v>134</v>
      </c>
      <c r="B25" s="287">
        <v>427139</v>
      </c>
      <c r="C25" s="345">
        <v>427139</v>
      </c>
      <c r="D25" s="287">
        <v>204914</v>
      </c>
      <c r="E25" s="345">
        <v>428870</v>
      </c>
    </row>
    <row r="26" spans="1:5" ht="18" customHeight="1">
      <c r="A26" s="25" t="s">
        <v>135</v>
      </c>
      <c r="B26" s="287">
        <v>1740</v>
      </c>
      <c r="C26" s="345">
        <v>1740</v>
      </c>
      <c r="D26" s="287">
        <v>995</v>
      </c>
      <c r="E26" s="345">
        <v>1956</v>
      </c>
    </row>
    <row r="27" spans="1:5" ht="18" customHeight="1">
      <c r="A27" s="25" t="s">
        <v>136</v>
      </c>
      <c r="B27" s="287">
        <v>289805</v>
      </c>
      <c r="C27" s="345">
        <v>289805</v>
      </c>
      <c r="D27" s="287">
        <v>141280</v>
      </c>
      <c r="E27" s="345">
        <v>283402</v>
      </c>
    </row>
    <row r="28" spans="1:5" ht="18" customHeight="1">
      <c r="A28" s="39" t="s">
        <v>445</v>
      </c>
      <c r="B28" s="295">
        <v>0</v>
      </c>
      <c r="C28" s="295">
        <v>0</v>
      </c>
      <c r="D28" s="287">
        <v>255</v>
      </c>
      <c r="E28" s="345">
        <v>255</v>
      </c>
    </row>
    <row r="29" spans="1:5" ht="18" customHeight="1">
      <c r="A29" s="39" t="s">
        <v>356</v>
      </c>
      <c r="B29" s="287">
        <v>2253</v>
      </c>
      <c r="C29" s="345">
        <v>2253</v>
      </c>
      <c r="D29" s="287">
        <v>2314</v>
      </c>
      <c r="E29" s="345">
        <v>2897</v>
      </c>
    </row>
    <row r="30" spans="1:5" ht="18" customHeight="1" thickBot="1">
      <c r="A30" s="289" t="s">
        <v>137</v>
      </c>
      <c r="B30" s="290">
        <v>72811</v>
      </c>
      <c r="C30" s="346">
        <v>72811</v>
      </c>
      <c r="D30" s="290">
        <v>36732</v>
      </c>
      <c r="E30" s="346">
        <v>73464</v>
      </c>
    </row>
    <row r="31" spans="1:5" ht="18" customHeight="1" thickBot="1">
      <c r="A31" s="354" t="s">
        <v>26</v>
      </c>
      <c r="B31" s="355">
        <f>SUM(B25:B30)</f>
        <v>793748</v>
      </c>
      <c r="C31" s="356">
        <f>SUM(C25:C30)</f>
        <v>793748</v>
      </c>
      <c r="D31" s="356">
        <f>SUM(D25:D30)</f>
        <v>386490</v>
      </c>
      <c r="E31" s="356">
        <f>SUM(E25:E30)</f>
        <v>790844</v>
      </c>
    </row>
    <row r="32" spans="1:5" ht="18" customHeight="1" thickBot="1">
      <c r="A32" s="357" t="s">
        <v>27</v>
      </c>
      <c r="B32" s="359">
        <f>SUM(B23)</f>
        <v>599431</v>
      </c>
      <c r="C32" s="360">
        <f>SUM(C23)</f>
        <v>597006</v>
      </c>
      <c r="D32" s="360">
        <f>SUM(D23)</f>
        <v>266603</v>
      </c>
      <c r="E32" s="360">
        <f>SUM(E23)</f>
        <v>590162</v>
      </c>
    </row>
    <row r="33" spans="1:5" ht="18" customHeight="1" thickBot="1">
      <c r="A33" s="357" t="s">
        <v>28</v>
      </c>
      <c r="B33" s="359">
        <f>SUM(B31)</f>
        <v>793748</v>
      </c>
      <c r="C33" s="360">
        <f>SUM(C31)</f>
        <v>793748</v>
      </c>
      <c r="D33" s="360">
        <f>SUM(D31)</f>
        <v>386490</v>
      </c>
      <c r="E33" s="360">
        <f>SUM(E31)</f>
        <v>790844</v>
      </c>
    </row>
    <row r="34" spans="1:5" ht="18" customHeight="1" thickBot="1">
      <c r="A34" s="357" t="s">
        <v>138</v>
      </c>
      <c r="B34" s="363">
        <v>0</v>
      </c>
      <c r="C34" s="364">
        <v>0</v>
      </c>
      <c r="D34" s="364">
        <v>0</v>
      </c>
      <c r="E34" s="364">
        <v>0</v>
      </c>
    </row>
    <row r="35" spans="1:5" ht="18" customHeight="1" thickBot="1">
      <c r="A35" s="361" t="s">
        <v>108</v>
      </c>
      <c r="B35" s="362">
        <f>SUM(B22)</f>
        <v>1660</v>
      </c>
      <c r="C35" s="364">
        <v>0</v>
      </c>
      <c r="D35" s="364">
        <v>0</v>
      </c>
      <c r="E35" s="364">
        <v>0</v>
      </c>
    </row>
    <row r="36" spans="1:5" ht="18" customHeight="1" thickBot="1">
      <c r="A36" s="247" t="s">
        <v>29</v>
      </c>
      <c r="B36" s="343">
        <f>SUM(B33+B34+B35-B32)</f>
        <v>195977</v>
      </c>
      <c r="C36" s="347">
        <f>SUM(C33+C34+C35-C32)</f>
        <v>196742</v>
      </c>
      <c r="D36" s="347">
        <f>SUM(D33+D34+D35-D32)</f>
        <v>119887</v>
      </c>
      <c r="E36" s="347">
        <f>SUM(E33+E34+E35-E32)</f>
        <v>200682</v>
      </c>
    </row>
    <row r="37" spans="1:5" s="41" customFormat="1" ht="12" customHeight="1">
      <c r="A37" s="40"/>
      <c r="B37" s="102"/>
      <c r="C37" s="102"/>
      <c r="D37" s="102"/>
      <c r="E37" s="101"/>
    </row>
    <row r="38" spans="1:5" s="41" customFormat="1" ht="12" customHeight="1">
      <c r="A38" s="40"/>
      <c r="B38" s="102"/>
      <c r="C38" s="102"/>
      <c r="D38" s="102"/>
      <c r="E38" s="101"/>
    </row>
    <row r="39" spans="1:5" s="41" customFormat="1" ht="12" customHeight="1">
      <c r="A39" s="40"/>
      <c r="B39" s="102"/>
      <c r="C39" s="102"/>
      <c r="D39" s="102"/>
      <c r="E39" s="101"/>
    </row>
    <row r="40" spans="1:5" s="41" customFormat="1" ht="12" customHeight="1">
      <c r="A40" s="40"/>
      <c r="B40" s="102"/>
      <c r="C40" s="102"/>
      <c r="D40" s="102"/>
      <c r="E40" s="101"/>
    </row>
    <row r="41" spans="1:5" s="41" customFormat="1" ht="12" customHeight="1">
      <c r="A41" s="40"/>
      <c r="B41" s="102"/>
      <c r="C41" s="102"/>
      <c r="D41" s="102"/>
      <c r="E41" s="101"/>
    </row>
    <row r="42" spans="1:5" s="41" customFormat="1" ht="12" customHeight="1">
      <c r="A42" s="40"/>
      <c r="B42" s="102"/>
      <c r="C42" s="102"/>
      <c r="D42" s="102"/>
      <c r="E42" s="101"/>
    </row>
    <row r="43" spans="1:5" ht="18.75" customHeight="1">
      <c r="A43" s="679" t="s">
        <v>355</v>
      </c>
      <c r="B43" s="679"/>
      <c r="C43" s="679"/>
      <c r="D43" s="679"/>
      <c r="E43" s="679"/>
    </row>
    <row r="44" spans="1:5" ht="18.75" customHeight="1">
      <c r="A44" s="676" t="s">
        <v>9</v>
      </c>
      <c r="B44" s="676"/>
      <c r="C44" s="676"/>
      <c r="D44" s="676"/>
      <c r="E44" s="676"/>
    </row>
    <row r="45" spans="1:5" ht="18.75" customHeight="1">
      <c r="A45" s="332"/>
      <c r="B45" s="332"/>
      <c r="C45" s="332"/>
      <c r="D45" s="332"/>
      <c r="E45" s="332"/>
    </row>
    <row r="46" spans="1:5" ht="16.5" customHeight="1" thickBot="1">
      <c r="A46" s="20"/>
      <c r="B46" s="21"/>
      <c r="C46" s="21"/>
      <c r="D46" s="21"/>
      <c r="E46" s="21"/>
    </row>
    <row r="47" spans="1:5" ht="18" customHeight="1">
      <c r="A47" s="99"/>
      <c r="B47" s="328" t="s">
        <v>325</v>
      </c>
      <c r="C47" s="328" t="s">
        <v>325</v>
      </c>
      <c r="D47" s="328" t="s">
        <v>353</v>
      </c>
      <c r="E47" s="400" t="s">
        <v>340</v>
      </c>
    </row>
    <row r="48" spans="1:5" ht="18" customHeight="1">
      <c r="A48" s="426"/>
      <c r="B48" s="396" t="s">
        <v>326</v>
      </c>
      <c r="C48" s="396" t="s">
        <v>327</v>
      </c>
      <c r="D48" s="396" t="s">
        <v>342</v>
      </c>
      <c r="E48" s="401">
        <v>2011</v>
      </c>
    </row>
    <row r="49" spans="1:5" ht="18" customHeight="1">
      <c r="A49" s="16" t="s">
        <v>24</v>
      </c>
      <c r="B49" s="284"/>
      <c r="C49" s="342"/>
      <c r="D49" s="342"/>
      <c r="E49" s="348"/>
    </row>
    <row r="50" spans="1:5" ht="18" customHeight="1">
      <c r="A50" s="24" t="s">
        <v>91</v>
      </c>
      <c r="B50" s="291">
        <v>1160</v>
      </c>
      <c r="C50" s="287">
        <v>1160</v>
      </c>
      <c r="D50" s="287">
        <v>246</v>
      </c>
      <c r="E50" s="345">
        <v>1160</v>
      </c>
    </row>
    <row r="51" spans="1:5" ht="18" customHeight="1">
      <c r="A51" s="25" t="s">
        <v>92</v>
      </c>
      <c r="B51" s="286">
        <v>25667</v>
      </c>
      <c r="C51" s="423">
        <v>25167</v>
      </c>
      <c r="D51" s="423">
        <v>14523</v>
      </c>
      <c r="E51" s="349">
        <v>25167</v>
      </c>
    </row>
    <row r="52" spans="1:5" ht="18" customHeight="1">
      <c r="A52" s="25" t="s">
        <v>93</v>
      </c>
      <c r="B52" s="286">
        <v>11638</v>
      </c>
      <c r="C52" s="423">
        <v>11638</v>
      </c>
      <c r="D52" s="423">
        <v>57</v>
      </c>
      <c r="E52" s="349">
        <v>17608</v>
      </c>
    </row>
    <row r="53" spans="1:5" ht="18" customHeight="1">
      <c r="A53" s="25" t="s">
        <v>96</v>
      </c>
      <c r="B53" s="286">
        <v>4271</v>
      </c>
      <c r="C53" s="423">
        <v>4271</v>
      </c>
      <c r="D53" s="423">
        <v>636</v>
      </c>
      <c r="E53" s="349">
        <v>3771</v>
      </c>
    </row>
    <row r="54" spans="1:5" ht="18" customHeight="1">
      <c r="A54" s="25" t="s">
        <v>97</v>
      </c>
      <c r="B54" s="286">
        <v>6363</v>
      </c>
      <c r="C54" s="423">
        <v>6363</v>
      </c>
      <c r="D54" s="423">
        <v>2966</v>
      </c>
      <c r="E54" s="349">
        <v>6363</v>
      </c>
    </row>
    <row r="55" spans="1:5" ht="18" customHeight="1">
      <c r="A55" s="25" t="s">
        <v>139</v>
      </c>
      <c r="B55" s="286">
        <v>2240</v>
      </c>
      <c r="C55" s="423">
        <v>2240</v>
      </c>
      <c r="D55" s="349">
        <v>874</v>
      </c>
      <c r="E55" s="349">
        <v>2240</v>
      </c>
    </row>
    <row r="56" spans="1:5" ht="18" customHeight="1">
      <c r="A56" s="25" t="s">
        <v>99</v>
      </c>
      <c r="B56" s="286">
        <v>133</v>
      </c>
      <c r="C56" s="423">
        <v>133</v>
      </c>
      <c r="D56" s="444">
        <v>0</v>
      </c>
      <c r="E56" s="349">
        <v>133</v>
      </c>
    </row>
    <row r="57" spans="1:5" ht="18" customHeight="1">
      <c r="A57" s="25" t="s">
        <v>100</v>
      </c>
      <c r="B57" s="286">
        <v>584</v>
      </c>
      <c r="C57" s="423">
        <v>584</v>
      </c>
      <c r="D57" s="287">
        <v>235</v>
      </c>
      <c r="E57" s="349">
        <v>554</v>
      </c>
    </row>
    <row r="58" spans="1:5" ht="18" customHeight="1">
      <c r="A58" s="25" t="s">
        <v>286</v>
      </c>
      <c r="B58" s="286">
        <v>376</v>
      </c>
      <c r="C58" s="423">
        <v>376</v>
      </c>
      <c r="D58" s="423">
        <v>188</v>
      </c>
      <c r="E58" s="349">
        <v>376</v>
      </c>
    </row>
    <row r="59" spans="1:5" ht="18" customHeight="1">
      <c r="A59" s="25" t="s">
        <v>133</v>
      </c>
      <c r="B59" s="286">
        <v>8479</v>
      </c>
      <c r="C59" s="423">
        <v>8479</v>
      </c>
      <c r="D59" s="423">
        <v>4239</v>
      </c>
      <c r="E59" s="349">
        <v>8479</v>
      </c>
    </row>
    <row r="60" spans="1:5" ht="18" customHeight="1" thickBot="1">
      <c r="A60" s="39" t="s">
        <v>104</v>
      </c>
      <c r="B60" s="441">
        <v>66</v>
      </c>
      <c r="C60" s="442">
        <v>66</v>
      </c>
      <c r="D60" s="442">
        <v>39</v>
      </c>
      <c r="E60" s="443">
        <v>78</v>
      </c>
    </row>
    <row r="61" spans="1:5" ht="18" customHeight="1" thickBot="1">
      <c r="A61" s="357" t="s">
        <v>40</v>
      </c>
      <c r="B61" s="359">
        <f>SUM(B50:B60)</f>
        <v>60977</v>
      </c>
      <c r="C61" s="359">
        <f>SUM(C50:C60)</f>
        <v>60477</v>
      </c>
      <c r="D61" s="359">
        <f>SUM(D50:D60)</f>
        <v>24003</v>
      </c>
      <c r="E61" s="360">
        <f>SUM(E50:E60)</f>
        <v>65929</v>
      </c>
    </row>
    <row r="62" spans="1:5" ht="18" customHeight="1" thickBot="1">
      <c r="A62" s="357" t="s">
        <v>8</v>
      </c>
      <c r="B62" s="365">
        <v>0</v>
      </c>
      <c r="C62" s="365">
        <v>0</v>
      </c>
      <c r="D62" s="365">
        <v>0</v>
      </c>
      <c r="E62" s="366">
        <v>0</v>
      </c>
    </row>
    <row r="63" spans="1:5" ht="18" customHeight="1" thickBot="1">
      <c r="A63" s="354" t="s">
        <v>30</v>
      </c>
      <c r="B63" s="355">
        <f>SUM(B61:B62)</f>
        <v>60977</v>
      </c>
      <c r="C63" s="355">
        <f>SUM(C61:C62)</f>
        <v>60477</v>
      </c>
      <c r="D63" s="355">
        <f>SUM(D61:D62)</f>
        <v>24003</v>
      </c>
      <c r="E63" s="356">
        <f>SUM(E61:E62)</f>
        <v>65929</v>
      </c>
    </row>
    <row r="64" spans="1:5" ht="18" customHeight="1">
      <c r="A64" s="16" t="s">
        <v>25</v>
      </c>
      <c r="B64" s="438"/>
      <c r="C64" s="438"/>
      <c r="D64" s="438"/>
      <c r="E64" s="439"/>
    </row>
    <row r="65" spans="1:5" ht="18" customHeight="1">
      <c r="A65" s="25" t="s">
        <v>140</v>
      </c>
      <c r="B65" s="287">
        <v>38844</v>
      </c>
      <c r="C65" s="287">
        <v>38844</v>
      </c>
      <c r="D65" s="287">
        <v>20348</v>
      </c>
      <c r="E65" s="345">
        <v>40143</v>
      </c>
    </row>
    <row r="66" spans="1:5" ht="18" customHeight="1">
      <c r="A66" s="25" t="s">
        <v>136</v>
      </c>
      <c r="B66" s="287">
        <v>30950</v>
      </c>
      <c r="C66" s="287">
        <v>30950</v>
      </c>
      <c r="D66" s="287">
        <v>15477</v>
      </c>
      <c r="E66" s="345">
        <v>31107</v>
      </c>
    </row>
    <row r="67" spans="1:5" ht="18" customHeight="1">
      <c r="A67" s="39" t="s">
        <v>137</v>
      </c>
      <c r="B67" s="286">
        <v>8479</v>
      </c>
      <c r="C67" s="423">
        <v>8479</v>
      </c>
      <c r="D67" s="423">
        <v>4239</v>
      </c>
      <c r="E67" s="349">
        <v>8479</v>
      </c>
    </row>
    <row r="68" spans="1:5" ht="18" customHeight="1" thickBot="1">
      <c r="A68" s="42" t="s">
        <v>26</v>
      </c>
      <c r="B68" s="288">
        <f>SUM(B65:B67)</f>
        <v>78273</v>
      </c>
      <c r="C68" s="288">
        <f>SUM(C65:C67)</f>
        <v>78273</v>
      </c>
      <c r="D68" s="424">
        <v>40064</v>
      </c>
      <c r="E68" s="350">
        <f>SUM(E65:E67)</f>
        <v>79729</v>
      </c>
    </row>
    <row r="69" spans="1:5" ht="18" customHeight="1" thickBot="1">
      <c r="A69" s="357" t="s">
        <v>27</v>
      </c>
      <c r="B69" s="359">
        <f>SUM(B63)</f>
        <v>60977</v>
      </c>
      <c r="C69" s="359">
        <f>SUM(C63)</f>
        <v>60477</v>
      </c>
      <c r="D69" s="359">
        <f>SUM(D63)</f>
        <v>24003</v>
      </c>
      <c r="E69" s="360">
        <f>SUM(E63)</f>
        <v>65929</v>
      </c>
    </row>
    <row r="70" spans="1:5" ht="18" customHeight="1" thickBot="1">
      <c r="A70" s="357" t="s">
        <v>28</v>
      </c>
      <c r="B70" s="359">
        <f>SUM(B68)</f>
        <v>78273</v>
      </c>
      <c r="C70" s="359">
        <f>SUM(C68)</f>
        <v>78273</v>
      </c>
      <c r="D70" s="359">
        <f>SUM(D68)</f>
        <v>40064</v>
      </c>
      <c r="E70" s="360">
        <f>SUM(E68)</f>
        <v>79729</v>
      </c>
    </row>
    <row r="71" spans="1:5" ht="18" customHeight="1" thickBot="1">
      <c r="A71" s="357" t="s">
        <v>107</v>
      </c>
      <c r="B71" s="365">
        <v>0</v>
      </c>
      <c r="C71" s="365">
        <v>0</v>
      </c>
      <c r="D71" s="365">
        <v>0</v>
      </c>
      <c r="E71" s="366">
        <v>0</v>
      </c>
    </row>
    <row r="72" spans="1:5" ht="18" customHeight="1" thickBot="1">
      <c r="A72" s="361" t="s">
        <v>108</v>
      </c>
      <c r="B72" s="292">
        <v>0</v>
      </c>
      <c r="C72" s="292">
        <v>0</v>
      </c>
      <c r="D72" s="292">
        <v>0</v>
      </c>
      <c r="E72" s="383">
        <v>0</v>
      </c>
    </row>
    <row r="73" spans="1:5" ht="18" customHeight="1" thickBot="1">
      <c r="A73" s="17" t="s">
        <v>29</v>
      </c>
      <c r="B73" s="293">
        <f>SUM(B70+B71+B72-B69)</f>
        <v>17296</v>
      </c>
      <c r="C73" s="293">
        <f>SUM(C70+C71+C72-C69)</f>
        <v>17796</v>
      </c>
      <c r="D73" s="293">
        <f>SUM(D70+D71+D72-D69)</f>
        <v>16061</v>
      </c>
      <c r="E73" s="351">
        <f>SUM(E70+E71+E72-E69)</f>
        <v>13800</v>
      </c>
    </row>
    <row r="74" spans="1:5" ht="15" customHeight="1">
      <c r="A74" s="40"/>
      <c r="B74" s="296"/>
      <c r="C74" s="296"/>
      <c r="D74" s="296"/>
      <c r="E74" s="296"/>
    </row>
    <row r="75" spans="1:5" ht="15" customHeight="1">
      <c r="A75" s="40"/>
      <c r="B75" s="296"/>
      <c r="C75" s="296"/>
      <c r="D75" s="296"/>
      <c r="E75" s="296"/>
    </row>
    <row r="76" spans="1:5" ht="15" customHeight="1">
      <c r="A76" s="40"/>
      <c r="B76" s="296"/>
      <c r="C76" s="296"/>
      <c r="D76" s="296"/>
      <c r="E76" s="296"/>
    </row>
    <row r="77" spans="1:5" ht="15" customHeight="1">
      <c r="A77" s="40"/>
      <c r="B77" s="296"/>
      <c r="C77" s="296"/>
      <c r="D77" s="296"/>
      <c r="E77" s="296"/>
    </row>
    <row r="78" spans="1:5" ht="15" customHeight="1">
      <c r="A78" s="40"/>
      <c r="B78" s="296"/>
      <c r="C78" s="296"/>
      <c r="D78" s="296"/>
      <c r="E78" s="296"/>
    </row>
    <row r="79" spans="1:5" ht="15" customHeight="1">
      <c r="A79" s="40"/>
      <c r="B79" s="296"/>
      <c r="C79" s="296"/>
      <c r="D79" s="296"/>
      <c r="E79" s="296"/>
    </row>
    <row r="80" spans="1:5" ht="15" customHeight="1">
      <c r="A80" s="40"/>
      <c r="B80" s="296"/>
      <c r="C80" s="296"/>
      <c r="D80" s="296"/>
      <c r="E80" s="296"/>
    </row>
    <row r="81" spans="1:5" ht="15" customHeight="1">
      <c r="A81" s="40"/>
      <c r="B81" s="296"/>
      <c r="C81" s="296"/>
      <c r="D81" s="296"/>
      <c r="E81" s="296"/>
    </row>
    <row r="82" spans="1:5" ht="15" customHeight="1">
      <c r="A82" s="40"/>
      <c r="B82" s="296"/>
      <c r="C82" s="296"/>
      <c r="D82" s="296"/>
      <c r="E82" s="296"/>
    </row>
    <row r="83" spans="1:5" ht="21.75" customHeight="1">
      <c r="A83" s="679" t="s">
        <v>355</v>
      </c>
      <c r="B83" s="679"/>
      <c r="C83" s="679"/>
      <c r="D83" s="679"/>
      <c r="E83" s="679"/>
    </row>
    <row r="84" spans="1:5" ht="21.75" customHeight="1">
      <c r="A84" s="676" t="s">
        <v>39</v>
      </c>
      <c r="B84" s="676"/>
      <c r="C84" s="676"/>
      <c r="D84" s="676"/>
      <c r="E84" s="676"/>
    </row>
    <row r="85" spans="1:5" ht="21.75" customHeight="1">
      <c r="A85" s="332"/>
      <c r="B85" s="332"/>
      <c r="C85" s="332"/>
      <c r="D85" s="332"/>
      <c r="E85" s="332"/>
    </row>
    <row r="86" spans="1:5" ht="21.75" customHeight="1" thickBot="1">
      <c r="A86" s="20"/>
      <c r="B86" s="21"/>
      <c r="C86" s="21"/>
      <c r="D86" s="21"/>
      <c r="E86" s="21"/>
    </row>
    <row r="87" spans="1:5" ht="18" customHeight="1">
      <c r="A87" s="677"/>
      <c r="B87" s="328" t="s">
        <v>325</v>
      </c>
      <c r="C87" s="328" t="s">
        <v>325</v>
      </c>
      <c r="D87" s="328" t="s">
        <v>353</v>
      </c>
      <c r="E87" s="400" t="s">
        <v>340</v>
      </c>
    </row>
    <row r="88" spans="1:5" ht="18" customHeight="1">
      <c r="A88" s="678"/>
      <c r="B88" s="396" t="s">
        <v>326</v>
      </c>
      <c r="C88" s="396" t="s">
        <v>327</v>
      </c>
      <c r="D88" s="396" t="s">
        <v>342</v>
      </c>
      <c r="E88" s="401">
        <v>2011</v>
      </c>
    </row>
    <row r="89" spans="1:5" ht="18" customHeight="1">
      <c r="A89" s="16" t="s">
        <v>24</v>
      </c>
      <c r="B89" s="284"/>
      <c r="C89" s="342"/>
      <c r="D89" s="342"/>
      <c r="E89" s="348"/>
    </row>
    <row r="90" spans="1:5" ht="18" customHeight="1">
      <c r="A90" s="24" t="s">
        <v>91</v>
      </c>
      <c r="B90" s="287">
        <v>1996</v>
      </c>
      <c r="C90" s="287">
        <v>1996</v>
      </c>
      <c r="D90" s="287">
        <v>395</v>
      </c>
      <c r="E90" s="345">
        <v>1596</v>
      </c>
    </row>
    <row r="91" spans="1:5" ht="18" customHeight="1">
      <c r="A91" s="25" t="s">
        <v>92</v>
      </c>
      <c r="B91" s="287">
        <v>29616</v>
      </c>
      <c r="C91" s="287">
        <v>29616</v>
      </c>
      <c r="D91" s="287">
        <v>16191</v>
      </c>
      <c r="E91" s="345">
        <v>29616</v>
      </c>
    </row>
    <row r="92" spans="1:5" ht="18" customHeight="1">
      <c r="A92" s="25" t="s">
        <v>93</v>
      </c>
      <c r="B92" s="287">
        <v>3320</v>
      </c>
      <c r="C92" s="287">
        <v>3320</v>
      </c>
      <c r="D92" s="287">
        <v>112</v>
      </c>
      <c r="E92" s="345">
        <v>3320</v>
      </c>
    </row>
    <row r="93" spans="1:5" ht="18" customHeight="1">
      <c r="A93" s="25" t="s">
        <v>96</v>
      </c>
      <c r="B93" s="287">
        <v>5017</v>
      </c>
      <c r="C93" s="287">
        <v>5017</v>
      </c>
      <c r="D93" s="287">
        <v>3128</v>
      </c>
      <c r="E93" s="345">
        <v>6117</v>
      </c>
    </row>
    <row r="94" spans="1:7" ht="18" customHeight="1">
      <c r="A94" s="25" t="s">
        <v>97</v>
      </c>
      <c r="B94" s="287">
        <v>1726</v>
      </c>
      <c r="C94" s="287">
        <v>1726</v>
      </c>
      <c r="D94" s="287">
        <v>747</v>
      </c>
      <c r="E94" s="345">
        <v>1726</v>
      </c>
      <c r="G94" s="27"/>
    </row>
    <row r="95" spans="1:5" ht="18" customHeight="1">
      <c r="A95" s="25" t="s">
        <v>98</v>
      </c>
      <c r="B95" s="287">
        <v>607</v>
      </c>
      <c r="C95" s="287">
        <v>607</v>
      </c>
      <c r="D95" s="287">
        <v>8</v>
      </c>
      <c r="E95" s="345">
        <v>607</v>
      </c>
    </row>
    <row r="96" spans="1:5" ht="18" customHeight="1">
      <c r="A96" s="25" t="s">
        <v>101</v>
      </c>
      <c r="B96" s="287">
        <v>2374</v>
      </c>
      <c r="C96" s="287">
        <v>2374</v>
      </c>
      <c r="D96" s="287">
        <v>1143</v>
      </c>
      <c r="E96" s="345">
        <v>2374</v>
      </c>
    </row>
    <row r="97" spans="1:5" ht="18" customHeight="1">
      <c r="A97" s="25" t="s">
        <v>133</v>
      </c>
      <c r="B97" s="286">
        <v>32807</v>
      </c>
      <c r="C97" s="423">
        <v>32807</v>
      </c>
      <c r="D97" s="423">
        <v>16404</v>
      </c>
      <c r="E97" s="349">
        <v>32807</v>
      </c>
    </row>
    <row r="98" spans="1:5" ht="18" customHeight="1">
      <c r="A98" s="25" t="s">
        <v>287</v>
      </c>
      <c r="B98" s="295">
        <v>0</v>
      </c>
      <c r="C98" s="295">
        <v>0</v>
      </c>
      <c r="D98" s="425">
        <v>0</v>
      </c>
      <c r="E98" s="345">
        <v>98</v>
      </c>
    </row>
    <row r="99" spans="1:5" ht="18" customHeight="1" thickBot="1">
      <c r="A99" s="39" t="s">
        <v>104</v>
      </c>
      <c r="B99" s="436">
        <v>199</v>
      </c>
      <c r="C99" s="436">
        <v>199</v>
      </c>
      <c r="D99" s="436">
        <v>98</v>
      </c>
      <c r="E99" s="437">
        <v>199</v>
      </c>
    </row>
    <row r="100" spans="1:5" ht="18" customHeight="1" thickBot="1">
      <c r="A100" s="357" t="s">
        <v>40</v>
      </c>
      <c r="B100" s="358">
        <f>SUM(B90:B99)</f>
        <v>77662</v>
      </c>
      <c r="C100" s="358">
        <f>SUM(C90:C99)</f>
        <v>77662</v>
      </c>
      <c r="D100" s="358">
        <f>SUM(D90:D99)</f>
        <v>38226</v>
      </c>
      <c r="E100" s="360">
        <f>SUM(E90:E99)</f>
        <v>78460</v>
      </c>
    </row>
    <row r="101" spans="1:5" ht="18" customHeight="1" thickBot="1">
      <c r="A101" s="361" t="s">
        <v>8</v>
      </c>
      <c r="B101" s="445">
        <v>0</v>
      </c>
      <c r="C101" s="445">
        <v>0</v>
      </c>
      <c r="D101" s="445">
        <v>0</v>
      </c>
      <c r="E101" s="446">
        <v>0</v>
      </c>
    </row>
    <row r="102" spans="1:5" ht="18" customHeight="1" thickBot="1">
      <c r="A102" s="354" t="s">
        <v>30</v>
      </c>
      <c r="B102" s="447">
        <f>SUM(B100+B101)</f>
        <v>77662</v>
      </c>
      <c r="C102" s="447">
        <f>SUM(C100+C101)</f>
        <v>77662</v>
      </c>
      <c r="D102" s="447">
        <f>SUM(D100+D101)</f>
        <v>38226</v>
      </c>
      <c r="E102" s="356">
        <f>SUM(E100+E101)</f>
        <v>78460</v>
      </c>
    </row>
    <row r="103" spans="1:5" ht="18" customHeight="1">
      <c r="A103" s="16" t="s">
        <v>25</v>
      </c>
      <c r="B103" s="438"/>
      <c r="C103" s="438"/>
      <c r="D103" s="438"/>
      <c r="E103" s="439"/>
    </row>
    <row r="104" spans="1:5" ht="18" customHeight="1">
      <c r="A104" s="25" t="s">
        <v>358</v>
      </c>
      <c r="B104" s="287">
        <v>121496</v>
      </c>
      <c r="C104" s="287">
        <v>121496</v>
      </c>
      <c r="D104" s="287">
        <v>53495</v>
      </c>
      <c r="E104" s="345">
        <v>115294</v>
      </c>
    </row>
    <row r="105" spans="1:5" ht="18" customHeight="1">
      <c r="A105" s="39" t="s">
        <v>137</v>
      </c>
      <c r="B105" s="286">
        <v>32807</v>
      </c>
      <c r="C105" s="423">
        <v>32807</v>
      </c>
      <c r="D105" s="423">
        <v>16404</v>
      </c>
      <c r="E105" s="349">
        <v>32807</v>
      </c>
    </row>
    <row r="106" spans="1:5" ht="18" customHeight="1" thickBot="1">
      <c r="A106" s="26" t="s">
        <v>26</v>
      </c>
      <c r="B106" s="288">
        <f>SUM(B104:B105)</f>
        <v>154303</v>
      </c>
      <c r="C106" s="288">
        <f>SUM(C104:C105)</f>
        <v>154303</v>
      </c>
      <c r="D106" s="288">
        <f>SUM(D104:D105)</f>
        <v>69899</v>
      </c>
      <c r="E106" s="350">
        <f>SUM(E104:E105)</f>
        <v>148101</v>
      </c>
    </row>
    <row r="107" spans="1:5" ht="18" customHeight="1" thickBot="1">
      <c r="A107" s="357" t="s">
        <v>27</v>
      </c>
      <c r="B107" s="358">
        <f>SUM(B100:B101)</f>
        <v>77662</v>
      </c>
      <c r="C107" s="358">
        <f>SUM(C100:C101)</f>
        <v>77662</v>
      </c>
      <c r="D107" s="358">
        <f>SUM(D100:D101)</f>
        <v>38226</v>
      </c>
      <c r="E107" s="360">
        <f>SUM(E100:E101)</f>
        <v>78460</v>
      </c>
    </row>
    <row r="108" spans="1:5" ht="18" customHeight="1" thickBot="1">
      <c r="A108" s="357" t="s">
        <v>28</v>
      </c>
      <c r="B108" s="358">
        <f>SUM(B106)</f>
        <v>154303</v>
      </c>
      <c r="C108" s="358">
        <f>SUM(C106)</f>
        <v>154303</v>
      </c>
      <c r="D108" s="358">
        <f>SUM(D106)</f>
        <v>69899</v>
      </c>
      <c r="E108" s="360">
        <f>SUM(E106)</f>
        <v>148101</v>
      </c>
    </row>
    <row r="109" spans="1:5" ht="18" customHeight="1" thickBot="1">
      <c r="A109" s="367" t="s">
        <v>141</v>
      </c>
      <c r="B109" s="368">
        <v>0</v>
      </c>
      <c r="C109" s="368">
        <v>0</v>
      </c>
      <c r="D109" s="368">
        <v>0</v>
      </c>
      <c r="E109" s="369">
        <v>0</v>
      </c>
    </row>
    <row r="110" spans="1:5" ht="18" customHeight="1" thickBot="1">
      <c r="A110" s="18" t="s">
        <v>29</v>
      </c>
      <c r="B110" s="294">
        <f>SUM(B108-B107)</f>
        <v>76641</v>
      </c>
      <c r="C110" s="294">
        <f>SUM(C108-C107)</f>
        <v>76641</v>
      </c>
      <c r="D110" s="294">
        <f>SUM(D108-D107)</f>
        <v>31673</v>
      </c>
      <c r="E110" s="352">
        <f>SUM(E108-E107)</f>
        <v>69641</v>
      </c>
    </row>
  </sheetData>
  <sheetProtection/>
  <mergeCells count="8">
    <mergeCell ref="A84:E84"/>
    <mergeCell ref="A87:A88"/>
    <mergeCell ref="A6:A7"/>
    <mergeCell ref="A83:E83"/>
    <mergeCell ref="A2:E2"/>
    <mergeCell ref="A3:E3"/>
    <mergeCell ref="A43:E43"/>
    <mergeCell ref="A44:E44"/>
  </mergeCells>
  <printOptions/>
  <pageMargins left="0.984251968503937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A117">
      <selection activeCell="K146" sqref="K146"/>
    </sheetView>
  </sheetViews>
  <sheetFormatPr defaultColWidth="9.140625" defaultRowHeight="12.75"/>
  <cols>
    <col min="1" max="1" width="17.7109375" style="1" customWidth="1"/>
    <col min="2" max="9" width="8.28125" style="1" customWidth="1"/>
    <col min="10" max="10" width="9.140625" style="1" customWidth="1"/>
    <col min="11" max="11" width="6.57421875" style="1" customWidth="1"/>
    <col min="12" max="12" width="9.7109375" style="1" customWidth="1"/>
    <col min="13" max="16384" width="9.140625" style="1" customWidth="1"/>
  </cols>
  <sheetData>
    <row r="1" spans="1:9" ht="15.75" customHeight="1">
      <c r="A1" s="686" t="s">
        <v>142</v>
      </c>
      <c r="B1" s="686"/>
      <c r="C1" s="686"/>
      <c r="D1" s="686"/>
      <c r="E1" s="686"/>
      <c r="F1" s="686"/>
      <c r="G1" s="686"/>
      <c r="H1" s="686"/>
      <c r="I1" s="686"/>
    </row>
    <row r="2" spans="1:9" ht="18" customHeight="1">
      <c r="A2" s="686" t="s">
        <v>255</v>
      </c>
      <c r="B2" s="686"/>
      <c r="C2" s="686"/>
      <c r="D2" s="686"/>
      <c r="E2" s="686"/>
      <c r="F2" s="686"/>
      <c r="G2" s="686"/>
      <c r="H2" s="686"/>
      <c r="I2" s="686"/>
    </row>
    <row r="3" spans="1:9" ht="16.5" customHeight="1" thickBot="1">
      <c r="A3" s="248" t="s">
        <v>247</v>
      </c>
      <c r="I3" s="532" t="s">
        <v>177</v>
      </c>
    </row>
    <row r="4" ht="9" customHeight="1" hidden="1"/>
    <row r="5" spans="1:9" ht="12" customHeight="1">
      <c r="A5" s="691"/>
      <c r="B5" s="681" t="s">
        <v>330</v>
      </c>
      <c r="C5" s="682"/>
      <c r="D5" s="681" t="s">
        <v>330</v>
      </c>
      <c r="E5" s="685"/>
      <c r="F5" s="681" t="s">
        <v>341</v>
      </c>
      <c r="G5" s="685"/>
      <c r="H5" s="681" t="s">
        <v>349</v>
      </c>
      <c r="I5" s="685"/>
    </row>
    <row r="6" spans="1:9" ht="12" customHeight="1" thickBot="1">
      <c r="A6" s="692"/>
      <c r="B6" s="688" t="s">
        <v>326</v>
      </c>
      <c r="C6" s="689"/>
      <c r="D6" s="688" t="s">
        <v>331</v>
      </c>
      <c r="E6" s="689"/>
      <c r="F6" s="688" t="s">
        <v>342</v>
      </c>
      <c r="G6" s="689"/>
      <c r="H6" s="688">
        <v>2011</v>
      </c>
      <c r="I6" s="689"/>
    </row>
    <row r="7" spans="1:9" ht="13.5" customHeight="1" thickBot="1">
      <c r="A7" s="534" t="s">
        <v>12</v>
      </c>
      <c r="B7" s="683">
        <f>SUM(B16+C16)</f>
        <v>21765</v>
      </c>
      <c r="C7" s="687"/>
      <c r="D7" s="683">
        <f>SUM(D16+E16)</f>
        <v>20677</v>
      </c>
      <c r="E7" s="687"/>
      <c r="F7" s="683">
        <f>SUM(F16+G16)</f>
        <v>9965</v>
      </c>
      <c r="G7" s="687"/>
      <c r="H7" s="683">
        <f>SUM(H16+I16)</f>
        <v>25296</v>
      </c>
      <c r="I7" s="684"/>
    </row>
    <row r="8" spans="1:9" ht="14.25" customHeight="1" thickBot="1">
      <c r="A8" s="535" t="s">
        <v>13</v>
      </c>
      <c r="B8" s="536" t="s">
        <v>145</v>
      </c>
      <c r="C8" s="537" t="s">
        <v>162</v>
      </c>
      <c r="D8" s="538" t="s">
        <v>145</v>
      </c>
      <c r="E8" s="537" t="s">
        <v>162</v>
      </c>
      <c r="F8" s="539" t="s">
        <v>145</v>
      </c>
      <c r="G8" s="540" t="s">
        <v>162</v>
      </c>
      <c r="H8" s="541" t="s">
        <v>145</v>
      </c>
      <c r="I8" s="542" t="s">
        <v>162</v>
      </c>
    </row>
    <row r="9" spans="1:9" ht="12" customHeight="1" thickTop="1">
      <c r="A9" s="543"/>
      <c r="B9" s="43"/>
      <c r="C9" s="544"/>
      <c r="D9" s="43"/>
      <c r="E9" s="384"/>
      <c r="F9" s="43"/>
      <c r="G9" s="384"/>
      <c r="H9" s="43"/>
      <c r="I9" s="384"/>
    </row>
    <row r="10" spans="1:9" ht="12" customHeight="1">
      <c r="A10" s="545" t="s">
        <v>14</v>
      </c>
      <c r="B10" s="31"/>
      <c r="C10" s="546"/>
      <c r="D10" s="31"/>
      <c r="E10" s="385"/>
      <c r="F10" s="43"/>
      <c r="G10" s="384"/>
      <c r="H10" s="31"/>
      <c r="I10" s="385"/>
    </row>
    <row r="11" spans="1:9" ht="12" customHeight="1">
      <c r="A11" s="547" t="s">
        <v>257</v>
      </c>
      <c r="B11" s="22"/>
      <c r="C11" s="548"/>
      <c r="D11" s="22"/>
      <c r="E11" s="23"/>
      <c r="F11" s="429"/>
      <c r="G11" s="430"/>
      <c r="H11" s="22"/>
      <c r="I11" s="23"/>
    </row>
    <row r="12" spans="1:9" ht="12" customHeight="1">
      <c r="A12" s="549" t="s">
        <v>256</v>
      </c>
      <c r="B12" s="22">
        <v>18343</v>
      </c>
      <c r="C12" s="548"/>
      <c r="D12" s="22">
        <v>17955</v>
      </c>
      <c r="E12" s="23"/>
      <c r="F12" s="22">
        <v>9549</v>
      </c>
      <c r="G12" s="430"/>
      <c r="H12" s="22">
        <v>21664</v>
      </c>
      <c r="I12" s="23"/>
    </row>
    <row r="13" spans="1:9" ht="12" customHeight="1">
      <c r="A13" s="549" t="s">
        <v>446</v>
      </c>
      <c r="B13" s="22">
        <v>0</v>
      </c>
      <c r="C13" s="548"/>
      <c r="D13" s="22">
        <v>0</v>
      </c>
      <c r="E13" s="23"/>
      <c r="F13" s="22">
        <v>370</v>
      </c>
      <c r="G13" s="430"/>
      <c r="H13" s="22">
        <v>910</v>
      </c>
      <c r="I13" s="23"/>
    </row>
    <row r="14" spans="1:9" ht="12" customHeight="1">
      <c r="A14" s="549" t="s">
        <v>447</v>
      </c>
      <c r="B14" s="22">
        <v>3330</v>
      </c>
      <c r="C14" s="548"/>
      <c r="D14" s="22">
        <v>2630</v>
      </c>
      <c r="E14" s="23"/>
      <c r="F14" s="22">
        <v>0</v>
      </c>
      <c r="G14" s="430"/>
      <c r="H14" s="22">
        <v>2630</v>
      </c>
      <c r="I14" s="23"/>
    </row>
    <row r="15" spans="1:9" ht="12" customHeight="1" thickBot="1">
      <c r="A15" s="435" t="s">
        <v>448</v>
      </c>
      <c r="B15" s="22">
        <v>92</v>
      </c>
      <c r="C15" s="550"/>
      <c r="D15" s="551">
        <v>92</v>
      </c>
      <c r="E15" s="552"/>
      <c r="F15" s="22">
        <v>46</v>
      </c>
      <c r="G15" s="552"/>
      <c r="H15" s="22">
        <v>92</v>
      </c>
      <c r="I15" s="552"/>
    </row>
    <row r="16" spans="1:9" ht="12" customHeight="1" thickBot="1">
      <c r="A16" s="553" t="s">
        <v>15</v>
      </c>
      <c r="B16" s="270">
        <f>SUM(B12:B15)</f>
        <v>21765</v>
      </c>
      <c r="C16" s="554"/>
      <c r="D16" s="270">
        <f>SUM(D12:D15)</f>
        <v>20677</v>
      </c>
      <c r="E16" s="431"/>
      <c r="F16" s="270">
        <f>SUM(F12:F15)</f>
        <v>9965</v>
      </c>
      <c r="G16" s="431"/>
      <c r="H16" s="270">
        <f>SUM(H12:H15)</f>
        <v>25296</v>
      </c>
      <c r="I16" s="431"/>
    </row>
    <row r="17" spans="1:9" ht="12" customHeight="1">
      <c r="A17" s="388"/>
      <c r="B17" s="389"/>
      <c r="C17" s="389"/>
      <c r="D17" s="389"/>
      <c r="E17" s="389"/>
      <c r="F17" s="389"/>
      <c r="G17" s="389"/>
      <c r="H17" s="389"/>
      <c r="I17" s="389"/>
    </row>
    <row r="18" spans="1:9" ht="12" customHeight="1">
      <c r="A18" s="690" t="s">
        <v>561</v>
      </c>
      <c r="B18" s="690"/>
      <c r="C18" s="690"/>
      <c r="D18" s="690"/>
      <c r="E18" s="690"/>
      <c r="F18" s="690"/>
      <c r="G18" s="389"/>
      <c r="H18" s="576">
        <f>SUM(H19:H20)</f>
        <v>10425</v>
      </c>
      <c r="I18" s="389"/>
    </row>
    <row r="19" spans="1:9" ht="12" customHeight="1">
      <c r="A19" s="695" t="s">
        <v>560</v>
      </c>
      <c r="B19" s="695"/>
      <c r="C19" s="695"/>
      <c r="D19" s="389"/>
      <c r="E19" s="389"/>
      <c r="F19" s="575"/>
      <c r="G19" s="389"/>
      <c r="H19" s="575">
        <v>10425</v>
      </c>
      <c r="I19" s="389"/>
    </row>
    <row r="20" spans="1:9" ht="12" customHeight="1">
      <c r="A20" s="695" t="s">
        <v>595</v>
      </c>
      <c r="B20" s="695"/>
      <c r="C20" s="695"/>
      <c r="D20" s="389"/>
      <c r="E20" s="389"/>
      <c r="F20" s="575"/>
      <c r="G20" s="389"/>
      <c r="H20" s="575">
        <v>0</v>
      </c>
      <c r="I20" s="389"/>
    </row>
    <row r="21" spans="1:9" ht="12" customHeight="1">
      <c r="A21" s="388"/>
      <c r="B21" s="389"/>
      <c r="C21" s="389"/>
      <c r="D21" s="389"/>
      <c r="E21" s="389"/>
      <c r="F21" s="389"/>
      <c r="G21" s="389"/>
      <c r="H21" s="389"/>
      <c r="I21" s="389"/>
    </row>
    <row r="22" spans="1:9" ht="12" customHeight="1">
      <c r="A22" s="690" t="s">
        <v>557</v>
      </c>
      <c r="B22" s="690"/>
      <c r="C22" s="690"/>
      <c r="D22" s="389"/>
      <c r="E22" s="389"/>
      <c r="F22" s="576"/>
      <c r="G22" s="389"/>
      <c r="H22" s="576">
        <f>SUM(H23:H24)</f>
        <v>9965</v>
      </c>
      <c r="I22" s="389"/>
    </row>
    <row r="23" spans="1:9" ht="12" customHeight="1">
      <c r="A23" s="695" t="s">
        <v>560</v>
      </c>
      <c r="B23" s="695"/>
      <c r="C23" s="695"/>
      <c r="D23" s="389"/>
      <c r="E23" s="389"/>
      <c r="F23" s="575"/>
      <c r="G23" s="389"/>
      <c r="H23" s="575">
        <v>9965</v>
      </c>
      <c r="I23" s="389"/>
    </row>
    <row r="24" spans="1:9" ht="12" customHeight="1">
      <c r="A24" s="695" t="s">
        <v>595</v>
      </c>
      <c r="B24" s="695"/>
      <c r="C24" s="695"/>
      <c r="D24" s="389"/>
      <c r="E24" s="389"/>
      <c r="F24" s="575"/>
      <c r="G24" s="389"/>
      <c r="H24" s="575">
        <v>0</v>
      </c>
      <c r="I24" s="389"/>
    </row>
    <row r="25" spans="1:9" ht="12" customHeight="1">
      <c r="A25" s="574"/>
      <c r="B25" s="574"/>
      <c r="C25" s="574"/>
      <c r="D25" s="389"/>
      <c r="E25" s="389"/>
      <c r="F25" s="389"/>
      <c r="G25" s="389"/>
      <c r="H25" s="389"/>
      <c r="I25" s="389"/>
    </row>
    <row r="26" spans="1:9" ht="12" customHeight="1">
      <c r="A26" s="690" t="s">
        <v>558</v>
      </c>
      <c r="B26" s="690"/>
      <c r="C26" s="690"/>
      <c r="D26" s="690"/>
      <c r="E26" s="389"/>
      <c r="F26" s="576"/>
      <c r="G26" s="389"/>
      <c r="H26" s="576">
        <f>SUM(H27:H28)</f>
        <v>460</v>
      </c>
      <c r="I26" s="389"/>
    </row>
    <row r="27" spans="1:9" ht="12" customHeight="1">
      <c r="A27" s="695" t="s">
        <v>560</v>
      </c>
      <c r="B27" s="695"/>
      <c r="C27" s="695"/>
      <c r="D27" s="389"/>
      <c r="E27" s="389"/>
      <c r="F27" s="575"/>
      <c r="G27" s="389"/>
      <c r="H27" s="575">
        <f>SUM(H19-H23)</f>
        <v>460</v>
      </c>
      <c r="I27" s="389"/>
    </row>
    <row r="28" spans="1:9" ht="12" customHeight="1">
      <c r="A28" s="695" t="s">
        <v>595</v>
      </c>
      <c r="B28" s="695"/>
      <c r="C28" s="695"/>
      <c r="D28" s="389"/>
      <c r="E28" s="389"/>
      <c r="F28" s="575"/>
      <c r="G28" s="389"/>
      <c r="H28" s="575">
        <v>0</v>
      </c>
      <c r="I28" s="389"/>
    </row>
    <row r="29" spans="1:9" ht="12" customHeight="1">
      <c r="A29" s="388"/>
      <c r="B29" s="389"/>
      <c r="C29" s="389"/>
      <c r="D29" s="389"/>
      <c r="E29" s="389"/>
      <c r="F29" s="389"/>
      <c r="G29" s="389"/>
      <c r="H29" s="389"/>
      <c r="I29" s="389"/>
    </row>
    <row r="30" spans="1:9" ht="9" customHeight="1">
      <c r="A30" s="388"/>
      <c r="B30" s="389"/>
      <c r="C30" s="389"/>
      <c r="D30" s="389"/>
      <c r="E30" s="389"/>
      <c r="F30" s="389"/>
      <c r="G30" s="389"/>
      <c r="H30" s="389"/>
      <c r="I30" s="389"/>
    </row>
    <row r="31" ht="1.5" customHeight="1" hidden="1"/>
    <row r="32" ht="1.5" customHeight="1" hidden="1"/>
    <row r="33" ht="1.5" customHeight="1"/>
    <row r="34" spans="1:9" ht="17.25" customHeight="1">
      <c r="A34" s="686" t="s">
        <v>142</v>
      </c>
      <c r="B34" s="686"/>
      <c r="C34" s="686"/>
      <c r="D34" s="686"/>
      <c r="E34" s="686"/>
      <c r="F34" s="686"/>
      <c r="G34" s="686"/>
      <c r="H34" s="686"/>
      <c r="I34" s="686"/>
    </row>
    <row r="35" spans="1:9" ht="15" customHeight="1">
      <c r="A35" s="686" t="s">
        <v>11</v>
      </c>
      <c r="B35" s="686"/>
      <c r="C35" s="686"/>
      <c r="D35" s="686"/>
      <c r="E35" s="686"/>
      <c r="F35" s="686"/>
      <c r="G35" s="686"/>
      <c r="H35" s="686"/>
      <c r="I35" s="686"/>
    </row>
    <row r="36" spans="1:9" ht="17.25" customHeight="1" thickBot="1">
      <c r="A36" s="248" t="s">
        <v>248</v>
      </c>
      <c r="I36" s="532" t="s">
        <v>177</v>
      </c>
    </row>
    <row r="37" spans="1:9" ht="12" customHeight="1">
      <c r="A37" s="691"/>
      <c r="B37" s="681" t="s">
        <v>330</v>
      </c>
      <c r="C37" s="682"/>
      <c r="D37" s="681" t="s">
        <v>330</v>
      </c>
      <c r="E37" s="685"/>
      <c r="F37" s="681" t="s">
        <v>341</v>
      </c>
      <c r="G37" s="685"/>
      <c r="H37" s="681" t="s">
        <v>349</v>
      </c>
      <c r="I37" s="685"/>
    </row>
    <row r="38" spans="1:9" ht="12" customHeight="1" thickBot="1">
      <c r="A38" s="692"/>
      <c r="B38" s="688" t="s">
        <v>326</v>
      </c>
      <c r="C38" s="689"/>
      <c r="D38" s="688" t="s">
        <v>331</v>
      </c>
      <c r="E38" s="689"/>
      <c r="F38" s="688" t="s">
        <v>342</v>
      </c>
      <c r="G38" s="689"/>
      <c r="H38" s="688">
        <v>2011</v>
      </c>
      <c r="I38" s="689"/>
    </row>
    <row r="39" spans="1:9" ht="14.25" customHeight="1" thickBot="1">
      <c r="A39" s="555" t="s">
        <v>12</v>
      </c>
      <c r="B39" s="683">
        <f>SUM(B50+C50)</f>
        <v>1366086</v>
      </c>
      <c r="C39" s="684"/>
      <c r="D39" s="683">
        <f>SUM(D50+E50)</f>
        <v>1313781</v>
      </c>
      <c r="E39" s="684"/>
      <c r="F39" s="683">
        <f>SUM(F50+G50)</f>
        <v>613202</v>
      </c>
      <c r="G39" s="684"/>
      <c r="H39" s="683">
        <f>SUM(H50+I50)</f>
        <v>1368854</v>
      </c>
      <c r="I39" s="684"/>
    </row>
    <row r="40" spans="1:9" ht="14.25" customHeight="1" thickBot="1">
      <c r="A40" s="535" t="s">
        <v>13</v>
      </c>
      <c r="B40" s="541" t="s">
        <v>145</v>
      </c>
      <c r="C40" s="556" t="s">
        <v>162</v>
      </c>
      <c r="D40" s="536" t="s">
        <v>145</v>
      </c>
      <c r="E40" s="537" t="s">
        <v>162</v>
      </c>
      <c r="F40" s="536" t="s">
        <v>145</v>
      </c>
      <c r="G40" s="557" t="s">
        <v>162</v>
      </c>
      <c r="H40" s="541" t="s">
        <v>145</v>
      </c>
      <c r="I40" s="542" t="s">
        <v>162</v>
      </c>
    </row>
    <row r="41" spans="1:9" ht="12" customHeight="1" thickTop="1">
      <c r="A41" s="543"/>
      <c r="B41" s="43"/>
      <c r="C41" s="544"/>
      <c r="D41" s="43"/>
      <c r="E41" s="384"/>
      <c r="F41" s="43"/>
      <c r="G41" s="384"/>
      <c r="H41" s="43"/>
      <c r="I41" s="384"/>
    </row>
    <row r="42" spans="1:9" ht="12" customHeight="1">
      <c r="A42" s="545" t="s">
        <v>14</v>
      </c>
      <c r="B42" s="31"/>
      <c r="C42" s="546"/>
      <c r="D42" s="31"/>
      <c r="E42" s="385"/>
      <c r="F42" s="31"/>
      <c r="G42" s="385"/>
      <c r="H42" s="31"/>
      <c r="I42" s="385"/>
    </row>
    <row r="43" spans="1:9" ht="12" customHeight="1">
      <c r="A43" s="558"/>
      <c r="B43" s="22"/>
      <c r="C43" s="548"/>
      <c r="D43" s="22"/>
      <c r="E43" s="23"/>
      <c r="F43" s="22"/>
      <c r="G43" s="23"/>
      <c r="H43" s="22"/>
      <c r="I43" s="23"/>
    </row>
    <row r="44" spans="1:9" ht="12" customHeight="1">
      <c r="A44" s="558" t="s">
        <v>17</v>
      </c>
      <c r="B44" s="22"/>
      <c r="C44" s="548">
        <v>16597</v>
      </c>
      <c r="D44" s="22"/>
      <c r="E44" s="23">
        <v>0</v>
      </c>
      <c r="F44" s="22"/>
      <c r="G44" s="23">
        <v>0</v>
      </c>
      <c r="H44" s="22"/>
      <c r="I44" s="23">
        <v>0</v>
      </c>
    </row>
    <row r="45" spans="1:9" ht="12" customHeight="1">
      <c r="A45" s="558" t="s">
        <v>253</v>
      </c>
      <c r="B45" s="22"/>
      <c r="C45" s="548">
        <v>1660</v>
      </c>
      <c r="D45" s="22"/>
      <c r="E45" s="23">
        <v>0</v>
      </c>
      <c r="F45" s="22"/>
      <c r="G45" s="23">
        <v>0</v>
      </c>
      <c r="H45" s="22"/>
      <c r="I45" s="23">
        <v>0</v>
      </c>
    </row>
    <row r="46" spans="1:9" ht="12" customHeight="1">
      <c r="A46" s="558" t="s">
        <v>19</v>
      </c>
      <c r="B46" s="22">
        <f>SUM(B48:B49)</f>
        <v>1347829</v>
      </c>
      <c r="C46" s="548"/>
      <c r="D46" s="22">
        <f>SUM(D48:D49)</f>
        <v>1313781</v>
      </c>
      <c r="E46" s="23"/>
      <c r="F46" s="22">
        <f>SUM(F48:F49)</f>
        <v>613202</v>
      </c>
      <c r="G46" s="23"/>
      <c r="H46" s="22">
        <f>SUM(H48:H49)</f>
        <v>1368854</v>
      </c>
      <c r="I46" s="23"/>
    </row>
    <row r="47" spans="1:9" ht="12" customHeight="1">
      <c r="A47" s="543" t="s">
        <v>258</v>
      </c>
      <c r="B47" s="22"/>
      <c r="C47" s="548"/>
      <c r="D47" s="22"/>
      <c r="E47" s="23"/>
      <c r="F47" s="22"/>
      <c r="G47" s="23"/>
      <c r="H47" s="22"/>
      <c r="I47" s="23"/>
    </row>
    <row r="48" spans="1:9" ht="12" customHeight="1">
      <c r="A48" s="547" t="s">
        <v>22</v>
      </c>
      <c r="B48" s="559">
        <v>999248</v>
      </c>
      <c r="C48" s="550"/>
      <c r="D48" s="559">
        <v>972525</v>
      </c>
      <c r="E48" s="552"/>
      <c r="F48" s="559">
        <v>454508</v>
      </c>
      <c r="G48" s="552"/>
      <c r="H48" s="559">
        <v>1013178</v>
      </c>
      <c r="I48" s="552"/>
    </row>
    <row r="49" spans="1:9" ht="12" customHeight="1" thickBot="1">
      <c r="A49" s="547" t="s">
        <v>16</v>
      </c>
      <c r="B49" s="559">
        <v>348581</v>
      </c>
      <c r="C49" s="550"/>
      <c r="D49" s="559">
        <v>341256</v>
      </c>
      <c r="E49" s="552"/>
      <c r="F49" s="559">
        <v>158694</v>
      </c>
      <c r="G49" s="560"/>
      <c r="H49" s="559">
        <v>355676</v>
      </c>
      <c r="I49" s="552"/>
    </row>
    <row r="50" spans="1:9" ht="12" customHeight="1" thickBot="1">
      <c r="A50" s="553" t="s">
        <v>15</v>
      </c>
      <c r="B50" s="270">
        <f>SUM(B46)</f>
        <v>1347829</v>
      </c>
      <c r="C50" s="561">
        <f>SUM(C44:C45)</f>
        <v>18257</v>
      </c>
      <c r="D50" s="270">
        <f>SUM(D46)</f>
        <v>1313781</v>
      </c>
      <c r="E50" s="428">
        <f>SUM(E46)</f>
        <v>0</v>
      </c>
      <c r="F50" s="270">
        <f>SUM(F46)</f>
        <v>613202</v>
      </c>
      <c r="G50" s="431"/>
      <c r="H50" s="270">
        <f>SUM(H46)</f>
        <v>1368854</v>
      </c>
      <c r="I50" s="386">
        <f>SUM(I44:I45)</f>
        <v>0</v>
      </c>
    </row>
    <row r="51" ht="12" customHeight="1"/>
    <row r="52" spans="1:8" ht="12" customHeight="1">
      <c r="A52" s="690" t="s">
        <v>555</v>
      </c>
      <c r="B52" s="690"/>
      <c r="C52" s="690"/>
      <c r="D52" s="389"/>
      <c r="E52" s="389"/>
      <c r="F52" s="576"/>
      <c r="H52" s="576">
        <f>SUM(H53:H54)</f>
        <v>631705</v>
      </c>
    </row>
    <row r="53" spans="1:8" ht="12" customHeight="1">
      <c r="A53" s="695" t="s">
        <v>559</v>
      </c>
      <c r="B53" s="695"/>
      <c r="C53" s="695"/>
      <c r="D53" s="389"/>
      <c r="E53" s="389"/>
      <c r="F53" s="575"/>
      <c r="H53" s="575">
        <v>631705</v>
      </c>
    </row>
    <row r="54" spans="1:8" ht="12" customHeight="1">
      <c r="A54" s="695" t="s">
        <v>596</v>
      </c>
      <c r="B54" s="695"/>
      <c r="C54" s="695"/>
      <c r="D54" s="389"/>
      <c r="E54" s="389"/>
      <c r="F54" s="575"/>
      <c r="H54" s="575">
        <v>0</v>
      </c>
    </row>
    <row r="55" spans="1:8" ht="12" customHeight="1">
      <c r="A55" s="388"/>
      <c r="B55" s="389"/>
      <c r="C55" s="389"/>
      <c r="D55" s="389"/>
      <c r="E55" s="389"/>
      <c r="F55" s="389"/>
      <c r="H55" s="389"/>
    </row>
    <row r="56" spans="1:8" ht="12" customHeight="1">
      <c r="A56" s="690" t="s">
        <v>557</v>
      </c>
      <c r="B56" s="690"/>
      <c r="C56" s="690"/>
      <c r="D56" s="389"/>
      <c r="E56" s="389"/>
      <c r="F56" s="576"/>
      <c r="H56" s="576">
        <f>SUM(H57:H58)</f>
        <v>613202</v>
      </c>
    </row>
    <row r="57" spans="1:8" ht="12" customHeight="1">
      <c r="A57" s="695" t="s">
        <v>556</v>
      </c>
      <c r="B57" s="695"/>
      <c r="C57" s="695"/>
      <c r="D57" s="389"/>
      <c r="E57" s="389"/>
      <c r="F57" s="575"/>
      <c r="H57" s="575">
        <v>613202</v>
      </c>
    </row>
    <row r="58" spans="1:8" ht="12" customHeight="1">
      <c r="A58" s="695" t="s">
        <v>596</v>
      </c>
      <c r="B58" s="695"/>
      <c r="C58" s="695"/>
      <c r="D58" s="389"/>
      <c r="E58" s="389"/>
      <c r="F58" s="575"/>
      <c r="H58" s="575">
        <v>0</v>
      </c>
    </row>
    <row r="59" spans="1:8" ht="12" customHeight="1">
      <c r="A59" s="574"/>
      <c r="B59" s="574"/>
      <c r="C59" s="574"/>
      <c r="D59" s="389"/>
      <c r="E59" s="389"/>
      <c r="F59" s="389"/>
      <c r="H59" s="389"/>
    </row>
    <row r="60" spans="1:8" ht="12" customHeight="1">
      <c r="A60" s="690" t="s">
        <v>558</v>
      </c>
      <c r="B60" s="690"/>
      <c r="C60" s="690"/>
      <c r="D60" s="690"/>
      <c r="E60" s="389"/>
      <c r="F60" s="576"/>
      <c r="H60" s="576">
        <f>SUM(H61:H62)</f>
        <v>18503</v>
      </c>
    </row>
    <row r="61" spans="1:8" ht="12" customHeight="1">
      <c r="A61" s="695" t="s">
        <v>556</v>
      </c>
      <c r="B61" s="695"/>
      <c r="C61" s="695"/>
      <c r="D61" s="389"/>
      <c r="E61" s="389"/>
      <c r="F61" s="575"/>
      <c r="H61" s="575">
        <f>SUM(H53-H57)</f>
        <v>18503</v>
      </c>
    </row>
    <row r="62" spans="1:8" ht="12" customHeight="1">
      <c r="A62" s="695" t="s">
        <v>596</v>
      </c>
      <c r="B62" s="695"/>
      <c r="C62" s="695"/>
      <c r="D62" s="389"/>
      <c r="E62" s="389"/>
      <c r="F62" s="575"/>
      <c r="H62" s="575">
        <v>0</v>
      </c>
    </row>
    <row r="63" spans="1:9" ht="3" customHeight="1">
      <c r="A63" s="313"/>
      <c r="B63" s="314"/>
      <c r="C63" s="314"/>
      <c r="D63" s="314"/>
      <c r="E63" s="314"/>
      <c r="F63" s="314"/>
      <c r="G63" s="314"/>
      <c r="H63" s="314"/>
      <c r="I63" s="314"/>
    </row>
    <row r="64" spans="1:10" ht="15" customHeight="1">
      <c r="A64" s="686" t="s">
        <v>274</v>
      </c>
      <c r="B64" s="686"/>
      <c r="C64" s="686"/>
      <c r="D64" s="686"/>
      <c r="E64" s="686"/>
      <c r="F64" s="686"/>
      <c r="G64" s="686"/>
      <c r="H64" s="686"/>
      <c r="I64" s="686"/>
      <c r="J64" s="686"/>
    </row>
    <row r="65" spans="1:10" ht="16.5" customHeight="1">
      <c r="A65" s="693" t="s">
        <v>275</v>
      </c>
      <c r="B65" s="694"/>
      <c r="C65" s="694"/>
      <c r="D65" s="694"/>
      <c r="E65" s="694"/>
      <c r="F65" s="694"/>
      <c r="G65" s="694"/>
      <c r="H65" s="694"/>
      <c r="I65" s="694"/>
      <c r="J65" s="694"/>
    </row>
    <row r="66" spans="1:10" ht="12" customHeight="1" thickBot="1">
      <c r="A66" s="267"/>
      <c r="B66" s="268"/>
      <c r="C66" s="268"/>
      <c r="D66" s="268"/>
      <c r="E66" s="268"/>
      <c r="F66" s="268"/>
      <c r="G66" s="268"/>
      <c r="H66" s="268"/>
      <c r="I66" s="532" t="s">
        <v>177</v>
      </c>
      <c r="J66" s="268"/>
    </row>
    <row r="67" spans="1:10" ht="12" customHeight="1">
      <c r="A67" s="691"/>
      <c r="B67" s="681" t="s">
        <v>330</v>
      </c>
      <c r="C67" s="682"/>
      <c r="D67" s="681" t="s">
        <v>330</v>
      </c>
      <c r="E67" s="685"/>
      <c r="F67" s="681" t="s">
        <v>341</v>
      </c>
      <c r="G67" s="685"/>
      <c r="H67" s="681" t="s">
        <v>349</v>
      </c>
      <c r="I67" s="685"/>
      <c r="J67" s="268"/>
    </row>
    <row r="68" spans="1:10" ht="12" customHeight="1" thickBot="1">
      <c r="A68" s="692"/>
      <c r="B68" s="688" t="s">
        <v>326</v>
      </c>
      <c r="C68" s="689"/>
      <c r="D68" s="688" t="s">
        <v>331</v>
      </c>
      <c r="E68" s="689"/>
      <c r="F68" s="688" t="s">
        <v>342</v>
      </c>
      <c r="G68" s="689"/>
      <c r="H68" s="688">
        <v>2011</v>
      </c>
      <c r="I68" s="689"/>
      <c r="J68" s="268"/>
    </row>
    <row r="69" spans="1:10" ht="15" customHeight="1" thickBot="1">
      <c r="A69" s="553" t="s">
        <v>12</v>
      </c>
      <c r="B69" s="683">
        <f>SUM(B78+C78)</f>
        <v>415039</v>
      </c>
      <c r="C69" s="687"/>
      <c r="D69" s="530"/>
      <c r="E69" s="531"/>
      <c r="F69" s="530"/>
      <c r="G69" s="531"/>
      <c r="H69" s="683">
        <f>SUM(H78+I78)</f>
        <v>394843</v>
      </c>
      <c r="I69" s="684"/>
      <c r="J69" s="268"/>
    </row>
    <row r="70" spans="1:10" ht="13.5" customHeight="1" thickBot="1">
      <c r="A70" s="535" t="s">
        <v>13</v>
      </c>
      <c r="B70" s="538" t="s">
        <v>145</v>
      </c>
      <c r="C70" s="565" t="s">
        <v>162</v>
      </c>
      <c r="D70" s="538" t="s">
        <v>145</v>
      </c>
      <c r="E70" s="562" t="s">
        <v>162</v>
      </c>
      <c r="F70" s="538" t="s">
        <v>145</v>
      </c>
      <c r="G70" s="562" t="s">
        <v>162</v>
      </c>
      <c r="H70" s="541" t="s">
        <v>145</v>
      </c>
      <c r="I70" s="542" t="s">
        <v>162</v>
      </c>
      <c r="J70" s="268"/>
    </row>
    <row r="71" spans="1:10" ht="12" customHeight="1" thickTop="1">
      <c r="A71" s="543"/>
      <c r="B71" s="10"/>
      <c r="C71" s="566"/>
      <c r="D71" s="429"/>
      <c r="E71" s="387"/>
      <c r="F71" s="429"/>
      <c r="G71" s="387"/>
      <c r="H71" s="43"/>
      <c r="I71" s="384"/>
      <c r="J71" s="268"/>
    </row>
    <row r="72" spans="1:10" ht="12" customHeight="1">
      <c r="A72" s="545" t="s">
        <v>14</v>
      </c>
      <c r="B72" s="9"/>
      <c r="C72" s="567"/>
      <c r="D72" s="22"/>
      <c r="E72" s="353"/>
      <c r="F72" s="22"/>
      <c r="G72" s="353"/>
      <c r="H72" s="31"/>
      <c r="I72" s="385"/>
      <c r="J72" s="268"/>
    </row>
    <row r="73" spans="1:10" ht="12" customHeight="1">
      <c r="A73" s="558" t="s">
        <v>254</v>
      </c>
      <c r="B73" s="9">
        <v>996</v>
      </c>
      <c r="C73" s="567"/>
      <c r="D73" s="22">
        <v>996</v>
      </c>
      <c r="E73" s="353"/>
      <c r="F73" s="22">
        <v>73</v>
      </c>
      <c r="G73" s="353"/>
      <c r="H73" s="9">
        <v>1596</v>
      </c>
      <c r="I73" s="353"/>
      <c r="J73" s="268"/>
    </row>
    <row r="74" spans="1:10" ht="12" customHeight="1">
      <c r="A74" s="558" t="s">
        <v>18</v>
      </c>
      <c r="B74" s="9">
        <v>664</v>
      </c>
      <c r="C74" s="567"/>
      <c r="D74" s="22">
        <v>664</v>
      </c>
      <c r="E74" s="353"/>
      <c r="F74" s="22">
        <v>126</v>
      </c>
      <c r="G74" s="353"/>
      <c r="H74" s="9">
        <v>8554</v>
      </c>
      <c r="I74" s="353"/>
      <c r="J74" s="268"/>
    </row>
    <row r="75" spans="1:10" ht="12" customHeight="1">
      <c r="A75" s="558" t="s">
        <v>19</v>
      </c>
      <c r="B75" s="22">
        <f>SUM(B76:B77)</f>
        <v>413379</v>
      </c>
      <c r="C75" s="548"/>
      <c r="D75" s="22">
        <f>SUM(D76:D77)</f>
        <v>397379</v>
      </c>
      <c r="E75" s="23"/>
      <c r="F75" s="22">
        <f>SUM(F76:F77)</f>
        <v>173649</v>
      </c>
      <c r="G75" s="353"/>
      <c r="H75" s="22">
        <f>SUM(H76:H77)</f>
        <v>384693</v>
      </c>
      <c r="I75" s="23"/>
      <c r="J75" s="242"/>
    </row>
    <row r="76" spans="1:10" ht="12" customHeight="1">
      <c r="A76" s="547" t="s">
        <v>22</v>
      </c>
      <c r="B76" s="568">
        <v>307053</v>
      </c>
      <c r="C76" s="569"/>
      <c r="D76" s="559">
        <v>294053</v>
      </c>
      <c r="E76" s="570"/>
      <c r="F76" s="559">
        <v>128686</v>
      </c>
      <c r="G76" s="570"/>
      <c r="H76" s="568">
        <v>284864</v>
      </c>
      <c r="I76" s="570"/>
      <c r="J76" s="269"/>
    </row>
    <row r="77" spans="1:9" ht="12" customHeight="1" thickBot="1">
      <c r="A77" s="547" t="s">
        <v>16</v>
      </c>
      <c r="B77" s="568">
        <v>106326</v>
      </c>
      <c r="C77" s="569"/>
      <c r="D77" s="559">
        <v>103326</v>
      </c>
      <c r="E77" s="570"/>
      <c r="F77" s="559">
        <v>44963</v>
      </c>
      <c r="G77" s="570"/>
      <c r="H77" s="568">
        <v>99829</v>
      </c>
      <c r="I77" s="570"/>
    </row>
    <row r="78" spans="1:9" ht="12" customHeight="1" thickBot="1">
      <c r="A78" s="553" t="s">
        <v>15</v>
      </c>
      <c r="B78" s="270">
        <f>SUM(B73+B74+B75)</f>
        <v>415039</v>
      </c>
      <c r="C78" s="554"/>
      <c r="D78" s="270">
        <f>SUM(D73+D74+D75)</f>
        <v>399039</v>
      </c>
      <c r="E78" s="431"/>
      <c r="F78" s="270">
        <f>SUM(F73+F74+F75)</f>
        <v>173848</v>
      </c>
      <c r="G78" s="386"/>
      <c r="H78" s="270">
        <f>SUM(H73+H74+H75)</f>
        <v>394843</v>
      </c>
      <c r="I78" s="431"/>
    </row>
    <row r="79" spans="1:9" ht="12" customHeight="1">
      <c r="A79" s="313"/>
      <c r="B79" s="314"/>
      <c r="C79" s="314"/>
      <c r="D79" s="314"/>
      <c r="E79" s="314"/>
      <c r="F79" s="314"/>
      <c r="G79" s="314"/>
      <c r="H79" s="314"/>
      <c r="I79" s="314"/>
    </row>
    <row r="80" spans="1:9" ht="12" customHeight="1">
      <c r="A80" s="690" t="s">
        <v>563</v>
      </c>
      <c r="B80" s="690"/>
      <c r="C80" s="690"/>
      <c r="D80" s="690"/>
      <c r="E80" s="690"/>
      <c r="F80" s="690"/>
      <c r="G80" s="389"/>
      <c r="H80" s="576">
        <f>SUM(H81:H82)</f>
        <v>205345</v>
      </c>
      <c r="I80" s="389"/>
    </row>
    <row r="81" spans="1:9" ht="12" customHeight="1">
      <c r="A81" s="695" t="s">
        <v>560</v>
      </c>
      <c r="B81" s="695"/>
      <c r="C81" s="695"/>
      <c r="D81" s="389"/>
      <c r="E81" s="389"/>
      <c r="F81" s="575"/>
      <c r="G81" s="389"/>
      <c r="H81" s="575">
        <v>205345</v>
      </c>
      <c r="I81" s="389"/>
    </row>
    <row r="82" spans="1:9" ht="12" customHeight="1">
      <c r="A82" s="695" t="s">
        <v>595</v>
      </c>
      <c r="B82" s="695"/>
      <c r="C82" s="695"/>
      <c r="D82" s="389"/>
      <c r="E82" s="389"/>
      <c r="F82" s="575"/>
      <c r="G82" s="389"/>
      <c r="H82" s="575">
        <v>0</v>
      </c>
      <c r="I82" s="389"/>
    </row>
    <row r="83" spans="1:9" ht="12" customHeight="1">
      <c r="A83" s="388"/>
      <c r="B83" s="389"/>
      <c r="C83" s="389"/>
      <c r="D83" s="389"/>
      <c r="E83" s="389"/>
      <c r="F83" s="389"/>
      <c r="G83" s="389"/>
      <c r="H83" s="389"/>
      <c r="I83" s="389"/>
    </row>
    <row r="84" spans="1:9" ht="12" customHeight="1">
      <c r="A84" s="690" t="s">
        <v>557</v>
      </c>
      <c r="B84" s="690"/>
      <c r="C84" s="690"/>
      <c r="D84" s="389"/>
      <c r="E84" s="389"/>
      <c r="F84" s="576"/>
      <c r="G84" s="389"/>
      <c r="H84" s="576">
        <f>SUM(H85:H86)</f>
        <v>173848</v>
      </c>
      <c r="I84" s="389"/>
    </row>
    <row r="85" spans="1:9" ht="12" customHeight="1">
      <c r="A85" s="695" t="s">
        <v>560</v>
      </c>
      <c r="B85" s="695"/>
      <c r="C85" s="695"/>
      <c r="D85" s="389"/>
      <c r="E85" s="389"/>
      <c r="F85" s="575"/>
      <c r="G85" s="389"/>
      <c r="H85" s="575">
        <v>173848</v>
      </c>
      <c r="I85" s="389"/>
    </row>
    <row r="86" spans="1:9" ht="12" customHeight="1">
      <c r="A86" s="695" t="s">
        <v>595</v>
      </c>
      <c r="B86" s="695"/>
      <c r="C86" s="695"/>
      <c r="D86" s="389"/>
      <c r="E86" s="389"/>
      <c r="F86" s="575"/>
      <c r="G86" s="389"/>
      <c r="H86" s="575">
        <v>0</v>
      </c>
      <c r="I86" s="389"/>
    </row>
    <row r="87" spans="1:9" ht="12" customHeight="1">
      <c r="A87" s="574"/>
      <c r="B87" s="574"/>
      <c r="C87" s="574"/>
      <c r="D87" s="389"/>
      <c r="E87" s="389"/>
      <c r="F87" s="389"/>
      <c r="G87" s="389"/>
      <c r="H87" s="389"/>
      <c r="I87" s="389"/>
    </row>
    <row r="88" spans="1:9" ht="12" customHeight="1">
      <c r="A88" s="690" t="s">
        <v>558</v>
      </c>
      <c r="B88" s="690"/>
      <c r="C88" s="690"/>
      <c r="D88" s="690"/>
      <c r="E88" s="389"/>
      <c r="F88" s="576"/>
      <c r="G88" s="389"/>
      <c r="H88" s="576">
        <f>SUM(H89:H90)</f>
        <v>31497</v>
      </c>
      <c r="I88" s="389"/>
    </row>
    <row r="89" spans="1:9" ht="12" customHeight="1">
      <c r="A89" s="695" t="s">
        <v>560</v>
      </c>
      <c r="B89" s="695"/>
      <c r="C89" s="695"/>
      <c r="D89" s="389"/>
      <c r="E89" s="389"/>
      <c r="F89" s="575"/>
      <c r="G89" s="389"/>
      <c r="H89" s="575">
        <f>SUM(H81-H85)</f>
        <v>31497</v>
      </c>
      <c r="I89" s="389"/>
    </row>
    <row r="90" spans="1:9" ht="12" customHeight="1">
      <c r="A90" s="695" t="s">
        <v>595</v>
      </c>
      <c r="B90" s="695"/>
      <c r="C90" s="695"/>
      <c r="D90" s="389"/>
      <c r="E90" s="389"/>
      <c r="F90" s="575"/>
      <c r="G90" s="389"/>
      <c r="H90" s="575">
        <v>0</v>
      </c>
      <c r="I90" s="389"/>
    </row>
    <row r="91" spans="1:9" ht="12" customHeight="1">
      <c r="A91" s="592"/>
      <c r="B91" s="592"/>
      <c r="C91" s="592"/>
      <c r="D91" s="389"/>
      <c r="E91" s="389"/>
      <c r="F91" s="575"/>
      <c r="G91" s="389"/>
      <c r="H91" s="575"/>
      <c r="I91" s="389"/>
    </row>
    <row r="92" spans="1:10" ht="18">
      <c r="A92" s="686" t="s">
        <v>142</v>
      </c>
      <c r="B92" s="686"/>
      <c r="C92" s="686"/>
      <c r="D92" s="686"/>
      <c r="E92" s="686"/>
      <c r="F92" s="686"/>
      <c r="G92" s="686"/>
      <c r="H92" s="686"/>
      <c r="I92" s="686"/>
      <c r="J92" s="686"/>
    </row>
    <row r="93" spans="1:10" ht="18">
      <c r="A93" s="686" t="s">
        <v>11</v>
      </c>
      <c r="B93" s="686"/>
      <c r="C93" s="686"/>
      <c r="D93" s="686"/>
      <c r="E93" s="686"/>
      <c r="F93" s="686"/>
      <c r="G93" s="686"/>
      <c r="H93" s="686"/>
      <c r="I93" s="686"/>
      <c r="J93" s="686"/>
    </row>
    <row r="94" ht="9.75" customHeight="1"/>
    <row r="95" spans="1:9" ht="18.75" thickBot="1">
      <c r="A95" s="266" t="s">
        <v>273</v>
      </c>
      <c r="I95" s="532" t="s">
        <v>177</v>
      </c>
    </row>
    <row r="96" spans="1:9" ht="12" customHeight="1">
      <c r="A96" s="696"/>
      <c r="B96" s="681" t="s">
        <v>330</v>
      </c>
      <c r="C96" s="682"/>
      <c r="D96" s="681" t="s">
        <v>330</v>
      </c>
      <c r="E96" s="685"/>
      <c r="F96" s="681" t="s">
        <v>341</v>
      </c>
      <c r="G96" s="685"/>
      <c r="H96" s="681" t="s">
        <v>349</v>
      </c>
      <c r="I96" s="685"/>
    </row>
    <row r="97" spans="1:9" ht="12" customHeight="1" thickBot="1">
      <c r="A97" s="697"/>
      <c r="B97" s="688" t="s">
        <v>326</v>
      </c>
      <c r="C97" s="689"/>
      <c r="D97" s="688" t="s">
        <v>331</v>
      </c>
      <c r="E97" s="689"/>
      <c r="F97" s="688" t="s">
        <v>342</v>
      </c>
      <c r="G97" s="689"/>
      <c r="H97" s="688">
        <v>2011</v>
      </c>
      <c r="I97" s="689"/>
    </row>
    <row r="98" spans="1:9" ht="13.5" customHeight="1" thickBot="1">
      <c r="A98" s="432" t="s">
        <v>12</v>
      </c>
      <c r="B98" s="683">
        <f>SUM(B109+C109)</f>
        <v>25048</v>
      </c>
      <c r="C98" s="684"/>
      <c r="D98" s="683">
        <f>SUM(D109+E109)</f>
        <v>23795</v>
      </c>
      <c r="E98" s="684"/>
      <c r="F98" s="683">
        <f>SUM(F109+G109)</f>
        <v>10761</v>
      </c>
      <c r="G98" s="684"/>
      <c r="H98" s="683">
        <f>SUM(H109+I109)</f>
        <v>23795</v>
      </c>
      <c r="I98" s="684"/>
    </row>
    <row r="99" spans="1:9" ht="13.5" customHeight="1" thickBot="1">
      <c r="A99" s="433" t="s">
        <v>13</v>
      </c>
      <c r="B99" s="538" t="s">
        <v>145</v>
      </c>
      <c r="C99" s="562" t="s">
        <v>162</v>
      </c>
      <c r="D99" s="538" t="s">
        <v>145</v>
      </c>
      <c r="E99" s="562" t="s">
        <v>162</v>
      </c>
      <c r="F99" s="538" t="s">
        <v>145</v>
      </c>
      <c r="G99" s="562" t="s">
        <v>162</v>
      </c>
      <c r="H99" s="541" t="s">
        <v>145</v>
      </c>
      <c r="I99" s="542" t="s">
        <v>162</v>
      </c>
    </row>
    <row r="100" spans="1:9" ht="8.25" customHeight="1" thickTop="1">
      <c r="A100" s="434"/>
      <c r="B100" s="429"/>
      <c r="C100" s="430"/>
      <c r="D100" s="427"/>
      <c r="E100" s="387"/>
      <c r="F100" s="429"/>
      <c r="G100" s="430"/>
      <c r="H100" s="43"/>
      <c r="I100" s="384"/>
    </row>
    <row r="101" spans="1:9" ht="12" customHeight="1">
      <c r="A101" s="563" t="s">
        <v>14</v>
      </c>
      <c r="B101" s="22"/>
      <c r="C101" s="23"/>
      <c r="D101" s="100"/>
      <c r="E101" s="353"/>
      <c r="F101" s="22"/>
      <c r="G101" s="23"/>
      <c r="H101" s="31"/>
      <c r="I101" s="385"/>
    </row>
    <row r="102" spans="1:9" ht="12" customHeight="1">
      <c r="A102" s="434" t="s">
        <v>258</v>
      </c>
      <c r="B102" s="22"/>
      <c r="C102" s="23"/>
      <c r="D102" s="100"/>
      <c r="E102" s="353"/>
      <c r="F102" s="22"/>
      <c r="G102" s="23"/>
      <c r="H102" s="31"/>
      <c r="I102" s="385"/>
    </row>
    <row r="103" spans="1:9" ht="12" customHeight="1">
      <c r="A103" s="435" t="s">
        <v>289</v>
      </c>
      <c r="B103" s="22">
        <v>22507</v>
      </c>
      <c r="C103" s="23"/>
      <c r="D103" s="100">
        <v>21254</v>
      </c>
      <c r="E103" s="353"/>
      <c r="F103" s="22">
        <v>9093</v>
      </c>
      <c r="G103" s="23"/>
      <c r="H103" s="9">
        <v>19182</v>
      </c>
      <c r="I103" s="353"/>
    </row>
    <row r="104" spans="1:9" ht="12" customHeight="1">
      <c r="A104" s="549" t="s">
        <v>446</v>
      </c>
      <c r="B104" s="22">
        <v>0</v>
      </c>
      <c r="C104" s="23"/>
      <c r="D104" s="100">
        <v>0</v>
      </c>
      <c r="E104" s="353"/>
      <c r="F104" s="22">
        <v>1036</v>
      </c>
      <c r="G104" s="23"/>
      <c r="H104" s="9">
        <v>1958</v>
      </c>
      <c r="I104" s="353"/>
    </row>
    <row r="105" spans="1:9" ht="12" customHeight="1">
      <c r="A105" s="564" t="s">
        <v>288</v>
      </c>
      <c r="B105" s="22">
        <v>750</v>
      </c>
      <c r="C105" s="23"/>
      <c r="D105" s="100">
        <v>750</v>
      </c>
      <c r="E105" s="353"/>
      <c r="F105" s="22">
        <v>55</v>
      </c>
      <c r="G105" s="23"/>
      <c r="H105" s="9">
        <v>800</v>
      </c>
      <c r="I105" s="353"/>
    </row>
    <row r="106" spans="1:9" ht="12" customHeight="1">
      <c r="A106" s="435" t="s">
        <v>18</v>
      </c>
      <c r="B106" s="22">
        <v>1420</v>
      </c>
      <c r="C106" s="23"/>
      <c r="D106" s="100">
        <v>1420</v>
      </c>
      <c r="E106" s="353"/>
      <c r="F106" s="22">
        <v>366</v>
      </c>
      <c r="G106" s="23"/>
      <c r="H106" s="9">
        <v>1420</v>
      </c>
      <c r="I106" s="353"/>
    </row>
    <row r="107" spans="1:9" ht="12" customHeight="1">
      <c r="A107" s="435" t="s">
        <v>290</v>
      </c>
      <c r="B107" s="22">
        <v>302</v>
      </c>
      <c r="C107" s="23"/>
      <c r="D107" s="100">
        <v>302</v>
      </c>
      <c r="E107" s="23"/>
      <c r="F107" s="22">
        <v>188</v>
      </c>
      <c r="G107" s="23"/>
      <c r="H107" s="22">
        <v>366</v>
      </c>
      <c r="I107" s="23"/>
    </row>
    <row r="108" spans="1:9" ht="12" customHeight="1" thickBot="1">
      <c r="A108" s="435" t="s">
        <v>291</v>
      </c>
      <c r="B108" s="22">
        <v>69</v>
      </c>
      <c r="C108" s="23"/>
      <c r="D108" s="100">
        <v>69</v>
      </c>
      <c r="E108" s="353"/>
      <c r="F108" s="22">
        <v>23</v>
      </c>
      <c r="G108" s="23"/>
      <c r="H108" s="9">
        <v>69</v>
      </c>
      <c r="I108" s="353"/>
    </row>
    <row r="109" spans="1:9" ht="12" customHeight="1" thickBot="1">
      <c r="A109" s="432" t="s">
        <v>15</v>
      </c>
      <c r="B109" s="270">
        <f>SUM(B103:B108)</f>
        <v>25048</v>
      </c>
      <c r="C109" s="431"/>
      <c r="D109" s="428">
        <f>SUM(D103:D108)</f>
        <v>23795</v>
      </c>
      <c r="E109" s="386"/>
      <c r="F109" s="270">
        <f>SUM(F103:F108)</f>
        <v>10761</v>
      </c>
      <c r="G109" s="431"/>
      <c r="H109" s="270">
        <f>SUM(H103:H108)</f>
        <v>23795</v>
      </c>
      <c r="I109" s="386"/>
    </row>
    <row r="110" spans="1:9" ht="12" customHeight="1">
      <c r="A110" s="388"/>
      <c r="B110" s="389"/>
      <c r="C110" s="389"/>
      <c r="D110" s="389"/>
      <c r="E110" s="389"/>
      <c r="F110" s="389"/>
      <c r="G110" s="389"/>
      <c r="H110" s="389"/>
      <c r="I110" s="389"/>
    </row>
    <row r="111" spans="1:9" ht="12" customHeight="1">
      <c r="A111" s="690" t="s">
        <v>562</v>
      </c>
      <c r="B111" s="690"/>
      <c r="C111" s="690"/>
      <c r="D111" s="690"/>
      <c r="E111" s="690"/>
      <c r="F111" s="690"/>
      <c r="G111" s="389"/>
      <c r="H111" s="576">
        <f>SUM(H112:H113)</f>
        <v>13810</v>
      </c>
      <c r="I111" s="389"/>
    </row>
    <row r="112" spans="1:9" ht="12" customHeight="1">
      <c r="A112" s="695" t="s">
        <v>560</v>
      </c>
      <c r="B112" s="695"/>
      <c r="C112" s="695"/>
      <c r="D112" s="389"/>
      <c r="E112" s="389"/>
      <c r="F112" s="575"/>
      <c r="G112" s="389"/>
      <c r="H112" s="575">
        <v>13810</v>
      </c>
      <c r="I112" s="389"/>
    </row>
    <row r="113" spans="1:9" ht="12" customHeight="1">
      <c r="A113" s="695" t="s">
        <v>595</v>
      </c>
      <c r="B113" s="695"/>
      <c r="C113" s="695"/>
      <c r="D113" s="389"/>
      <c r="E113" s="389"/>
      <c r="F113" s="575"/>
      <c r="G113" s="389"/>
      <c r="H113" s="575">
        <v>0</v>
      </c>
      <c r="I113" s="389"/>
    </row>
    <row r="114" spans="1:9" ht="12" customHeight="1">
      <c r="A114" s="388"/>
      <c r="B114" s="389"/>
      <c r="C114" s="389"/>
      <c r="D114" s="389"/>
      <c r="E114" s="389"/>
      <c r="F114" s="389"/>
      <c r="G114" s="389"/>
      <c r="H114" s="389"/>
      <c r="I114" s="389"/>
    </row>
    <row r="115" spans="1:9" ht="12" customHeight="1">
      <c r="A115" s="690" t="s">
        <v>557</v>
      </c>
      <c r="B115" s="690"/>
      <c r="C115" s="690"/>
      <c r="D115" s="389"/>
      <c r="E115" s="389"/>
      <c r="F115" s="576"/>
      <c r="G115" s="389"/>
      <c r="H115" s="576">
        <f>SUM(H116:H117)</f>
        <v>10761</v>
      </c>
      <c r="I115" s="389"/>
    </row>
    <row r="116" spans="1:9" ht="12" customHeight="1">
      <c r="A116" s="695" t="s">
        <v>560</v>
      </c>
      <c r="B116" s="695"/>
      <c r="C116" s="695"/>
      <c r="D116" s="389"/>
      <c r="E116" s="389"/>
      <c r="F116" s="575"/>
      <c r="G116" s="389"/>
      <c r="H116" s="575">
        <v>10761</v>
      </c>
      <c r="I116" s="389"/>
    </row>
    <row r="117" spans="1:9" ht="12" customHeight="1">
      <c r="A117" s="695" t="s">
        <v>595</v>
      </c>
      <c r="B117" s="695"/>
      <c r="C117" s="695"/>
      <c r="D117" s="389"/>
      <c r="E117" s="389"/>
      <c r="F117" s="575"/>
      <c r="G117" s="389"/>
      <c r="H117" s="575">
        <v>0</v>
      </c>
      <c r="I117" s="389"/>
    </row>
    <row r="118" spans="1:9" ht="12" customHeight="1">
      <c r="A118" s="574"/>
      <c r="B118" s="574"/>
      <c r="C118" s="574"/>
      <c r="D118" s="389"/>
      <c r="E118" s="389"/>
      <c r="F118" s="389"/>
      <c r="G118" s="389"/>
      <c r="H118" s="389"/>
      <c r="I118" s="389"/>
    </row>
    <row r="119" spans="1:9" ht="12" customHeight="1">
      <c r="A119" s="690" t="s">
        <v>558</v>
      </c>
      <c r="B119" s="690"/>
      <c r="C119" s="690"/>
      <c r="D119" s="690"/>
      <c r="E119" s="389"/>
      <c r="F119" s="576"/>
      <c r="G119" s="389"/>
      <c r="H119" s="576">
        <f>SUM(H120:H121)</f>
        <v>3049</v>
      </c>
      <c r="I119" s="389"/>
    </row>
    <row r="120" spans="1:9" ht="12" customHeight="1">
      <c r="A120" s="695" t="s">
        <v>560</v>
      </c>
      <c r="B120" s="695"/>
      <c r="C120" s="695"/>
      <c r="D120" s="389"/>
      <c r="E120" s="389"/>
      <c r="F120" s="575"/>
      <c r="G120" s="389"/>
      <c r="H120" s="575">
        <f>SUM(H112-H116)</f>
        <v>3049</v>
      </c>
      <c r="I120" s="389"/>
    </row>
    <row r="121" spans="1:9" ht="15" customHeight="1">
      <c r="A121" s="695" t="s">
        <v>595</v>
      </c>
      <c r="B121" s="695"/>
      <c r="C121" s="695"/>
      <c r="D121" s="389"/>
      <c r="E121" s="389"/>
      <c r="F121" s="575"/>
      <c r="G121" s="389"/>
      <c r="H121" s="575">
        <v>0</v>
      </c>
      <c r="I121" s="314"/>
    </row>
    <row r="122" spans="1:9" ht="17.25" customHeight="1">
      <c r="A122" s="686" t="s">
        <v>143</v>
      </c>
      <c r="B122" s="686"/>
      <c r="C122" s="686"/>
      <c r="D122" s="686"/>
      <c r="E122" s="686"/>
      <c r="F122" s="686"/>
      <c r="G122" s="686"/>
      <c r="H122" s="686"/>
      <c r="I122" s="686"/>
    </row>
    <row r="123" spans="1:9" ht="15" customHeight="1">
      <c r="A123" s="686" t="s">
        <v>604</v>
      </c>
      <c r="B123" s="686"/>
      <c r="C123" s="686"/>
      <c r="D123" s="686"/>
      <c r="E123" s="686"/>
      <c r="F123" s="686"/>
      <c r="G123" s="686"/>
      <c r="H123" s="686"/>
      <c r="I123" s="686"/>
    </row>
    <row r="124" ht="18.75" customHeight="1" thickBot="1">
      <c r="I124" s="532" t="s">
        <v>177</v>
      </c>
    </row>
    <row r="125" spans="1:9" ht="12" customHeight="1">
      <c r="A125" s="691"/>
      <c r="B125" s="681" t="s">
        <v>330</v>
      </c>
      <c r="C125" s="682"/>
      <c r="D125" s="681" t="s">
        <v>330</v>
      </c>
      <c r="E125" s="685"/>
      <c r="F125" s="681" t="s">
        <v>341</v>
      </c>
      <c r="G125" s="685"/>
      <c r="H125" s="681" t="s">
        <v>349</v>
      </c>
      <c r="I125" s="685"/>
    </row>
    <row r="126" spans="1:9" ht="12" customHeight="1" thickBot="1">
      <c r="A126" s="692"/>
      <c r="B126" s="688" t="s">
        <v>326</v>
      </c>
      <c r="C126" s="689"/>
      <c r="D126" s="688" t="s">
        <v>331</v>
      </c>
      <c r="E126" s="689"/>
      <c r="F126" s="688" t="s">
        <v>342</v>
      </c>
      <c r="G126" s="689"/>
      <c r="H126" s="688">
        <v>2011</v>
      </c>
      <c r="I126" s="689"/>
    </row>
    <row r="127" spans="1:9" ht="13.5" customHeight="1" thickBot="1">
      <c r="A127" s="534" t="s">
        <v>12</v>
      </c>
      <c r="B127" s="683">
        <f>SUM(B140+C140)</f>
        <v>53248</v>
      </c>
      <c r="C127" s="684"/>
      <c r="D127" s="683">
        <f>SUM(D140+E140)</f>
        <v>0</v>
      </c>
      <c r="E127" s="684"/>
      <c r="F127" s="683">
        <f>SUM(F140+G140)</f>
        <v>0</v>
      </c>
      <c r="G127" s="684"/>
      <c r="H127" s="683">
        <f>SUM(H140+I140)</f>
        <v>0</v>
      </c>
      <c r="I127" s="684"/>
    </row>
    <row r="128" spans="1:9" ht="13.5" customHeight="1" thickBot="1">
      <c r="A128" s="535" t="s">
        <v>13</v>
      </c>
      <c r="B128" s="538" t="s">
        <v>145</v>
      </c>
      <c r="C128" s="562" t="s">
        <v>162</v>
      </c>
      <c r="D128" s="538"/>
      <c r="E128" s="562"/>
      <c r="F128" s="538"/>
      <c r="G128" s="562"/>
      <c r="H128" s="541" t="s">
        <v>145</v>
      </c>
      <c r="I128" s="542" t="s">
        <v>162</v>
      </c>
    </row>
    <row r="129" spans="1:9" ht="12" customHeight="1" thickTop="1">
      <c r="A129" s="543"/>
      <c r="B129" s="10"/>
      <c r="C129" s="387"/>
      <c r="D129" s="429"/>
      <c r="E129" s="430"/>
      <c r="F129" s="429"/>
      <c r="G129" s="430"/>
      <c r="H129" s="10"/>
      <c r="I129" s="387"/>
    </row>
    <row r="130" spans="1:9" ht="12" customHeight="1">
      <c r="A130" s="545" t="s">
        <v>14</v>
      </c>
      <c r="B130" s="9"/>
      <c r="C130" s="353"/>
      <c r="D130" s="22"/>
      <c r="E130" s="23"/>
      <c r="F130" s="22"/>
      <c r="G130" s="23"/>
      <c r="H130" s="9"/>
      <c r="I130" s="353"/>
    </row>
    <row r="131" spans="1:9" ht="12" customHeight="1">
      <c r="A131" s="558"/>
      <c r="B131" s="9"/>
      <c r="C131" s="353"/>
      <c r="D131" s="22"/>
      <c r="E131" s="23"/>
      <c r="F131" s="22"/>
      <c r="G131" s="23"/>
      <c r="H131" s="9"/>
      <c r="I131" s="353"/>
    </row>
    <row r="132" spans="1:9" ht="12" customHeight="1">
      <c r="A132" s="558" t="s">
        <v>20</v>
      </c>
      <c r="B132" s="9">
        <v>3905</v>
      </c>
      <c r="C132" s="353"/>
      <c r="D132" s="22">
        <v>0</v>
      </c>
      <c r="E132" s="23"/>
      <c r="F132" s="22">
        <v>0</v>
      </c>
      <c r="G132" s="23"/>
      <c r="H132" s="9">
        <v>0</v>
      </c>
      <c r="I132" s="353"/>
    </row>
    <row r="133" spans="1:9" ht="12" customHeight="1">
      <c r="A133" s="558" t="s">
        <v>21</v>
      </c>
      <c r="B133" s="9">
        <v>29170</v>
      </c>
      <c r="C133" s="353"/>
      <c r="D133" s="22">
        <v>0</v>
      </c>
      <c r="E133" s="23"/>
      <c r="F133" s="22">
        <v>0</v>
      </c>
      <c r="G133" s="23"/>
      <c r="H133" s="9">
        <v>0</v>
      </c>
      <c r="I133" s="353"/>
    </row>
    <row r="134" spans="1:9" ht="12" customHeight="1">
      <c r="A134" s="558" t="s">
        <v>571</v>
      </c>
      <c r="B134" s="9">
        <v>430</v>
      </c>
      <c r="C134" s="353"/>
      <c r="D134" s="22">
        <v>0</v>
      </c>
      <c r="E134" s="23"/>
      <c r="F134" s="22">
        <v>0</v>
      </c>
      <c r="G134" s="23"/>
      <c r="H134" s="9">
        <v>0</v>
      </c>
      <c r="I134" s="353"/>
    </row>
    <row r="135" spans="1:9" ht="12" customHeight="1">
      <c r="A135" s="558" t="s">
        <v>18</v>
      </c>
      <c r="B135" s="9">
        <v>2822</v>
      </c>
      <c r="C135" s="353"/>
      <c r="D135" s="22">
        <v>0</v>
      </c>
      <c r="E135" s="23"/>
      <c r="F135" s="22">
        <v>0</v>
      </c>
      <c r="G135" s="23"/>
      <c r="H135" s="9">
        <v>0</v>
      </c>
      <c r="I135" s="353"/>
    </row>
    <row r="136" spans="1:9" ht="12" customHeight="1">
      <c r="A136" s="558" t="s">
        <v>19</v>
      </c>
      <c r="B136" s="9">
        <f>SUM(B137+B138)</f>
        <v>16414</v>
      </c>
      <c r="C136" s="353"/>
      <c r="D136" s="22">
        <v>0</v>
      </c>
      <c r="E136" s="23"/>
      <c r="F136" s="22">
        <v>0</v>
      </c>
      <c r="G136" s="23"/>
      <c r="H136" s="9">
        <v>0</v>
      </c>
      <c r="I136" s="353"/>
    </row>
    <row r="137" spans="1:9" ht="12" customHeight="1">
      <c r="A137" s="547" t="s">
        <v>22</v>
      </c>
      <c r="B137" s="568">
        <v>12227</v>
      </c>
      <c r="C137" s="570"/>
      <c r="D137" s="559">
        <v>0</v>
      </c>
      <c r="E137" s="552"/>
      <c r="F137" s="559">
        <v>0</v>
      </c>
      <c r="G137" s="552"/>
      <c r="H137" s="568">
        <v>0</v>
      </c>
      <c r="I137" s="570"/>
    </row>
    <row r="138" spans="1:9" ht="12" customHeight="1">
      <c r="A138" s="547" t="s">
        <v>23</v>
      </c>
      <c r="B138" s="568">
        <v>4187</v>
      </c>
      <c r="C138" s="570"/>
      <c r="D138" s="559">
        <v>0</v>
      </c>
      <c r="E138" s="552"/>
      <c r="F138" s="559">
        <v>0</v>
      </c>
      <c r="G138" s="552"/>
      <c r="H138" s="568">
        <v>0</v>
      </c>
      <c r="I138" s="570"/>
    </row>
    <row r="139" spans="1:9" ht="12" customHeight="1" thickBot="1">
      <c r="A139" s="549" t="s">
        <v>178</v>
      </c>
      <c r="B139" s="9">
        <v>507</v>
      </c>
      <c r="C139" s="387"/>
      <c r="D139" s="22">
        <v>0</v>
      </c>
      <c r="E139" s="430"/>
      <c r="F139" s="22">
        <v>0</v>
      </c>
      <c r="G139" s="430"/>
      <c r="H139" s="9">
        <v>0</v>
      </c>
      <c r="I139" s="387"/>
    </row>
    <row r="140" spans="1:9" ht="12" customHeight="1" thickBot="1">
      <c r="A140" s="571" t="s">
        <v>15</v>
      </c>
      <c r="B140" s="572">
        <f>SUM(B132+B133+B134+B135+B136+B139)</f>
        <v>53248</v>
      </c>
      <c r="C140" s="573"/>
      <c r="D140" s="572">
        <f>SUM(D132+D133+D134+D135+D136+D139)</f>
        <v>0</v>
      </c>
      <c r="E140" s="573"/>
      <c r="F140" s="572">
        <f>SUM(F132+F133+F134+F135+F136+F139)</f>
        <v>0</v>
      </c>
      <c r="G140" s="573"/>
      <c r="H140" s="572">
        <f>SUM(H132+H133+H134+H135+H136+H139)</f>
        <v>0</v>
      </c>
      <c r="I140" s="573"/>
    </row>
    <row r="141" spans="1:9" ht="12" customHeight="1">
      <c r="A141" s="627"/>
      <c r="B141" s="628"/>
      <c r="C141" s="628"/>
      <c r="D141" s="628"/>
      <c r="E141" s="628"/>
      <c r="F141" s="628"/>
      <c r="G141" s="628"/>
      <c r="H141" s="628"/>
      <c r="I141" s="628"/>
    </row>
    <row r="142" ht="12" customHeight="1"/>
    <row r="143" spans="1:9" ht="18">
      <c r="A143" s="686" t="s">
        <v>610</v>
      </c>
      <c r="B143" s="686"/>
      <c r="C143" s="686"/>
      <c r="D143" s="686"/>
      <c r="E143" s="686"/>
      <c r="F143" s="686"/>
      <c r="G143" s="686"/>
      <c r="H143" s="686"/>
      <c r="I143" s="686"/>
    </row>
    <row r="144" spans="1:9" ht="18">
      <c r="A144" s="686" t="s">
        <v>604</v>
      </c>
      <c r="B144" s="686"/>
      <c r="C144" s="686"/>
      <c r="D144" s="686"/>
      <c r="E144" s="686"/>
      <c r="F144" s="686"/>
      <c r="G144" s="686"/>
      <c r="H144" s="686"/>
      <c r="I144" s="686"/>
    </row>
    <row r="145" ht="13.5" thickBot="1">
      <c r="I145" s="532" t="s">
        <v>177</v>
      </c>
    </row>
    <row r="146" spans="1:9" ht="12" customHeight="1">
      <c r="A146" s="691"/>
      <c r="B146" s="681" t="s">
        <v>330</v>
      </c>
      <c r="C146" s="682"/>
      <c r="D146" s="681" t="s">
        <v>330</v>
      </c>
      <c r="E146" s="685"/>
      <c r="F146" s="681" t="s">
        <v>341</v>
      </c>
      <c r="G146" s="685"/>
      <c r="H146" s="681" t="s">
        <v>349</v>
      </c>
      <c r="I146" s="685"/>
    </row>
    <row r="147" spans="1:9" ht="12" customHeight="1" thickBot="1">
      <c r="A147" s="692"/>
      <c r="B147" s="688" t="s">
        <v>326</v>
      </c>
      <c r="C147" s="689"/>
      <c r="D147" s="688" t="s">
        <v>331</v>
      </c>
      <c r="E147" s="689"/>
      <c r="F147" s="688" t="s">
        <v>342</v>
      </c>
      <c r="G147" s="689"/>
      <c r="H147" s="688">
        <v>2011</v>
      </c>
      <c r="I147" s="689"/>
    </row>
    <row r="148" spans="1:9" ht="14.25" customHeight="1" thickBot="1">
      <c r="A148" s="534" t="s">
        <v>12</v>
      </c>
      <c r="B148" s="683">
        <f>SUM(B156+C156)</f>
        <v>0</v>
      </c>
      <c r="C148" s="684"/>
      <c r="D148" s="530"/>
      <c r="E148" s="531"/>
      <c r="F148" s="530"/>
      <c r="G148" s="531"/>
      <c r="H148" s="683">
        <f>SUM(H156+I156)</f>
        <v>2118</v>
      </c>
      <c r="I148" s="684"/>
    </row>
    <row r="149" spans="1:9" ht="13.5" customHeight="1" thickBot="1">
      <c r="A149" s="535" t="s">
        <v>13</v>
      </c>
      <c r="B149" s="538" t="s">
        <v>145</v>
      </c>
      <c r="C149" s="562" t="s">
        <v>162</v>
      </c>
      <c r="D149" s="538"/>
      <c r="E149" s="562"/>
      <c r="F149" s="538"/>
      <c r="G149" s="562"/>
      <c r="H149" s="541" t="s">
        <v>145</v>
      </c>
      <c r="I149" s="542" t="s">
        <v>162</v>
      </c>
    </row>
    <row r="150" spans="1:9" ht="12" customHeight="1" thickTop="1">
      <c r="A150" s="543"/>
      <c r="B150" s="10"/>
      <c r="C150" s="387"/>
      <c r="D150" s="429"/>
      <c r="E150" s="430"/>
      <c r="F150" s="429"/>
      <c r="G150" s="430"/>
      <c r="H150" s="10"/>
      <c r="I150" s="387"/>
    </row>
    <row r="151" spans="1:9" ht="12" customHeight="1">
      <c r="A151" s="545" t="s">
        <v>14</v>
      </c>
      <c r="B151" s="9"/>
      <c r="C151" s="353"/>
      <c r="D151" s="22"/>
      <c r="E151" s="23"/>
      <c r="F151" s="22"/>
      <c r="G151" s="23"/>
      <c r="H151" s="9"/>
      <c r="I151" s="353"/>
    </row>
    <row r="152" spans="1:9" ht="12" customHeight="1">
      <c r="A152" s="558"/>
      <c r="B152" s="9"/>
      <c r="C152" s="353"/>
      <c r="D152" s="22"/>
      <c r="E152" s="23"/>
      <c r="F152" s="22"/>
      <c r="G152" s="23"/>
      <c r="H152" s="9"/>
      <c r="I152" s="353"/>
    </row>
    <row r="153" spans="1:9" ht="12" customHeight="1">
      <c r="A153" s="558" t="s">
        <v>20</v>
      </c>
      <c r="B153" s="22">
        <v>0</v>
      </c>
      <c r="C153" s="353"/>
      <c r="D153" s="22">
        <v>0</v>
      </c>
      <c r="E153" s="23"/>
      <c r="F153" s="22">
        <v>0</v>
      </c>
      <c r="G153" s="23"/>
      <c r="H153" s="9">
        <v>1530</v>
      </c>
      <c r="I153" s="353"/>
    </row>
    <row r="154" spans="1:9" ht="12" customHeight="1">
      <c r="A154" s="558" t="s">
        <v>21</v>
      </c>
      <c r="B154" s="22">
        <v>0</v>
      </c>
      <c r="C154" s="353"/>
      <c r="D154" s="22">
        <v>0</v>
      </c>
      <c r="E154" s="23"/>
      <c r="F154" s="22">
        <v>0</v>
      </c>
      <c r="G154" s="23"/>
      <c r="H154" s="9">
        <v>0</v>
      </c>
      <c r="I154" s="353"/>
    </row>
    <row r="155" spans="1:9" ht="12" customHeight="1" thickBot="1">
      <c r="A155" s="558" t="s">
        <v>18</v>
      </c>
      <c r="B155" s="22">
        <v>0</v>
      </c>
      <c r="C155" s="353"/>
      <c r="D155" s="22">
        <v>0</v>
      </c>
      <c r="E155" s="23"/>
      <c r="F155" s="22">
        <v>0</v>
      </c>
      <c r="G155" s="23"/>
      <c r="H155" s="9">
        <v>588</v>
      </c>
      <c r="I155" s="353"/>
    </row>
    <row r="156" spans="1:9" ht="12" customHeight="1" thickBot="1">
      <c r="A156" s="571" t="s">
        <v>15</v>
      </c>
      <c r="B156" s="572">
        <f>SUM(B153:B155)</f>
        <v>0</v>
      </c>
      <c r="C156" s="572">
        <f aca="true" t="shared" si="0" ref="C156:H156">SUM(C153:C155)</f>
        <v>0</v>
      </c>
      <c r="D156" s="572">
        <f t="shared" si="0"/>
        <v>0</v>
      </c>
      <c r="E156" s="572">
        <f t="shared" si="0"/>
        <v>0</v>
      </c>
      <c r="F156" s="572">
        <f t="shared" si="0"/>
        <v>0</v>
      </c>
      <c r="G156" s="572">
        <f t="shared" si="0"/>
        <v>0</v>
      </c>
      <c r="H156" s="572">
        <f t="shared" si="0"/>
        <v>2118</v>
      </c>
      <c r="I156" s="573"/>
    </row>
  </sheetData>
  <sheetProtection/>
  <mergeCells count="122">
    <mergeCell ref="A119:D119"/>
    <mergeCell ref="A120:C120"/>
    <mergeCell ref="A121:C121"/>
    <mergeCell ref="A111:F111"/>
    <mergeCell ref="A112:C112"/>
    <mergeCell ref="A113:C113"/>
    <mergeCell ref="A115:C115"/>
    <mergeCell ref="A116:C116"/>
    <mergeCell ref="A117:C117"/>
    <mergeCell ref="D97:E97"/>
    <mergeCell ref="F97:G97"/>
    <mergeCell ref="H97:I97"/>
    <mergeCell ref="B98:C98"/>
    <mergeCell ref="D98:E98"/>
    <mergeCell ref="F98:G98"/>
    <mergeCell ref="H98:I98"/>
    <mergeCell ref="A89:C89"/>
    <mergeCell ref="A90:C90"/>
    <mergeCell ref="A92:J92"/>
    <mergeCell ref="A93:J93"/>
    <mergeCell ref="A96:A97"/>
    <mergeCell ref="B96:C96"/>
    <mergeCell ref="D96:E96"/>
    <mergeCell ref="F96:G96"/>
    <mergeCell ref="H96:I96"/>
    <mergeCell ref="B97:C97"/>
    <mergeCell ref="A81:C81"/>
    <mergeCell ref="A82:C82"/>
    <mergeCell ref="A84:C84"/>
    <mergeCell ref="A85:C85"/>
    <mergeCell ref="A86:C86"/>
    <mergeCell ref="A67:A68"/>
    <mergeCell ref="A27:C27"/>
    <mergeCell ref="A28:C28"/>
    <mergeCell ref="A52:C52"/>
    <mergeCell ref="A53:C53"/>
    <mergeCell ref="A80:F80"/>
    <mergeCell ref="A56:C56"/>
    <mergeCell ref="A57:C57"/>
    <mergeCell ref="A58:C58"/>
    <mergeCell ref="A60:D60"/>
    <mergeCell ref="A61:C61"/>
    <mergeCell ref="A19:C19"/>
    <mergeCell ref="A20:C20"/>
    <mergeCell ref="A22:C22"/>
    <mergeCell ref="A23:C23"/>
    <mergeCell ref="A54:C54"/>
    <mergeCell ref="A18:F18"/>
    <mergeCell ref="D39:E39"/>
    <mergeCell ref="F39:G39"/>
    <mergeCell ref="A24:C24"/>
    <mergeCell ref="A26:D26"/>
    <mergeCell ref="B148:C148"/>
    <mergeCell ref="H148:I148"/>
    <mergeCell ref="A144:I144"/>
    <mergeCell ref="A146:A147"/>
    <mergeCell ref="B146:C146"/>
    <mergeCell ref="D146:E146"/>
    <mergeCell ref="F146:G146"/>
    <mergeCell ref="H146:I146"/>
    <mergeCell ref="B147:C147"/>
    <mergeCell ref="D147:E147"/>
    <mergeCell ref="F147:G147"/>
    <mergeCell ref="H147:I147"/>
    <mergeCell ref="A1:I1"/>
    <mergeCell ref="A2:I2"/>
    <mergeCell ref="A5:A6"/>
    <mergeCell ref="B5:C5"/>
    <mergeCell ref="H5:I5"/>
    <mergeCell ref="A143:I143"/>
    <mergeCell ref="A37:A38"/>
    <mergeCell ref="B37:C37"/>
    <mergeCell ref="B39:C39"/>
    <mergeCell ref="B68:C68"/>
    <mergeCell ref="D68:E68"/>
    <mergeCell ref="B67:C67"/>
    <mergeCell ref="H67:I67"/>
    <mergeCell ref="F68:G68"/>
    <mergeCell ref="D67:E67"/>
    <mergeCell ref="A62:C62"/>
    <mergeCell ref="H68:I68"/>
    <mergeCell ref="F67:G67"/>
    <mergeCell ref="D5:E5"/>
    <mergeCell ref="D6:E6"/>
    <mergeCell ref="F5:G5"/>
    <mergeCell ref="F6:G6"/>
    <mergeCell ref="B127:C127"/>
    <mergeCell ref="B69:C69"/>
    <mergeCell ref="A64:J64"/>
    <mergeCell ref="A122:I122"/>
    <mergeCell ref="A125:A126"/>
    <mergeCell ref="A65:J65"/>
    <mergeCell ref="H6:I6"/>
    <mergeCell ref="D37:E37"/>
    <mergeCell ref="F37:G37"/>
    <mergeCell ref="B38:C38"/>
    <mergeCell ref="D38:E38"/>
    <mergeCell ref="F38:G38"/>
    <mergeCell ref="B7:C7"/>
    <mergeCell ref="H38:I38"/>
    <mergeCell ref="B6:C6"/>
    <mergeCell ref="A34:I34"/>
    <mergeCell ref="H127:I127"/>
    <mergeCell ref="H69:I69"/>
    <mergeCell ref="B126:C126"/>
    <mergeCell ref="D126:E126"/>
    <mergeCell ref="F126:G126"/>
    <mergeCell ref="H126:I126"/>
    <mergeCell ref="D127:E127"/>
    <mergeCell ref="F127:G127"/>
    <mergeCell ref="A123:I123"/>
    <mergeCell ref="A88:D88"/>
    <mergeCell ref="B125:C125"/>
    <mergeCell ref="H7:I7"/>
    <mergeCell ref="H39:I39"/>
    <mergeCell ref="D125:E125"/>
    <mergeCell ref="F125:G125"/>
    <mergeCell ref="H125:I125"/>
    <mergeCell ref="A35:I35"/>
    <mergeCell ref="D7:E7"/>
    <mergeCell ref="F7:G7"/>
    <mergeCell ref="H37:I37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42" sqref="A1:IV16384"/>
    </sheetView>
  </sheetViews>
  <sheetFormatPr defaultColWidth="9.140625" defaultRowHeight="12.75"/>
  <cols>
    <col min="1" max="1" width="17.00390625" style="0" customWidth="1"/>
    <col min="2" max="2" width="9.8515625" style="0" customWidth="1"/>
    <col min="3" max="3" width="8.00390625" style="0" customWidth="1"/>
    <col min="4" max="4" width="8.140625" style="0" customWidth="1"/>
    <col min="5" max="5" width="7.7109375" style="0" customWidth="1"/>
    <col min="6" max="6" width="8.00390625" style="0" customWidth="1"/>
    <col min="7" max="7" width="9.57421875" style="0" customWidth="1"/>
    <col min="8" max="8" width="8.57421875" style="0" customWidth="1"/>
    <col min="9" max="10" width="8.421875" style="0" customWidth="1"/>
    <col min="11" max="12" width="7.8515625" style="0" customWidth="1"/>
    <col min="13" max="13" width="8.421875" style="0" customWidth="1"/>
    <col min="14" max="14" width="7.7109375" style="0" customWidth="1"/>
    <col min="15" max="17" width="8.421875" style="0" customWidth="1"/>
    <col min="18" max="18" width="7.7109375" style="0" customWidth="1"/>
    <col min="19" max="19" width="7.140625" style="0" customWidth="1"/>
    <col min="20" max="20" width="6.8515625" style="0" customWidth="1"/>
    <col min="21" max="21" width="7.7109375" style="0" customWidth="1"/>
    <col min="22" max="22" width="8.00390625" style="0" customWidth="1"/>
    <col min="23" max="23" width="8.57421875" style="0" customWidth="1"/>
    <col min="24" max="24" width="8.00390625" style="0" customWidth="1"/>
    <col min="25" max="25" width="9.140625" style="0" customWidth="1"/>
    <col min="26" max="26" width="8.140625" style="0" customWidth="1"/>
  </cols>
  <sheetData>
    <row r="1" spans="1:26" ht="20.25" customHeight="1">
      <c r="A1" s="698" t="s">
        <v>343</v>
      </c>
      <c r="B1" s="698"/>
      <c r="C1" s="698"/>
      <c r="D1" s="698"/>
      <c r="E1" s="698"/>
      <c r="F1" s="698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142"/>
      <c r="Y1" s="142" t="s">
        <v>194</v>
      </c>
      <c r="Z1" s="142"/>
    </row>
    <row r="2" spans="1:26" ht="20.25" customHeight="1" thickBot="1">
      <c r="A2" s="195"/>
      <c r="B2" s="195"/>
      <c r="C2" s="195"/>
      <c r="D2" s="195"/>
      <c r="E2" s="195"/>
      <c r="F2" s="195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 t="s">
        <v>177</v>
      </c>
    </row>
    <row r="3" spans="1:26" ht="13.5" customHeight="1" thickBot="1">
      <c r="A3" s="195"/>
      <c r="B3" s="195"/>
      <c r="C3" s="700" t="s">
        <v>247</v>
      </c>
      <c r="D3" s="701"/>
      <c r="E3" s="700" t="s">
        <v>273</v>
      </c>
      <c r="F3" s="701"/>
      <c r="G3" s="702" t="s">
        <v>248</v>
      </c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212"/>
      <c r="S3" s="212"/>
      <c r="T3" s="212"/>
      <c r="U3" s="212"/>
      <c r="V3" s="212"/>
      <c r="W3" s="212"/>
      <c r="X3" s="212"/>
      <c r="Y3" s="212"/>
      <c r="Z3" s="213"/>
    </row>
    <row r="4" spans="1:26" s="148" customFormat="1" ht="10.5" customHeight="1">
      <c r="A4" s="143"/>
      <c r="B4" s="223" t="s">
        <v>341</v>
      </c>
      <c r="C4" s="297" t="s">
        <v>341</v>
      </c>
      <c r="D4" s="594" t="s">
        <v>207</v>
      </c>
      <c r="E4" s="579" t="s">
        <v>341</v>
      </c>
      <c r="F4" s="621" t="s">
        <v>206</v>
      </c>
      <c r="G4" s="579" t="s">
        <v>341</v>
      </c>
      <c r="H4" s="144" t="s">
        <v>195</v>
      </c>
      <c r="I4" s="145" t="s">
        <v>196</v>
      </c>
      <c r="J4" s="145" t="s">
        <v>197</v>
      </c>
      <c r="K4" s="145" t="s">
        <v>198</v>
      </c>
      <c r="L4" s="145" t="s">
        <v>199</v>
      </c>
      <c r="M4" s="145" t="s">
        <v>200</v>
      </c>
      <c r="N4" s="145" t="s">
        <v>201</v>
      </c>
      <c r="O4" s="145" t="s">
        <v>201</v>
      </c>
      <c r="P4" s="145" t="s">
        <v>201</v>
      </c>
      <c r="Q4" s="144" t="s">
        <v>202</v>
      </c>
      <c r="R4" s="146" t="s">
        <v>203</v>
      </c>
      <c r="S4" s="145" t="s">
        <v>204</v>
      </c>
      <c r="T4" s="146" t="s">
        <v>565</v>
      </c>
      <c r="U4" s="146" t="s">
        <v>205</v>
      </c>
      <c r="V4" s="146" t="s">
        <v>208</v>
      </c>
      <c r="W4" s="146" t="s">
        <v>209</v>
      </c>
      <c r="X4" s="146" t="s">
        <v>345</v>
      </c>
      <c r="Y4" s="145" t="s">
        <v>210</v>
      </c>
      <c r="Z4" s="147" t="s">
        <v>211</v>
      </c>
    </row>
    <row r="5" spans="1:26" s="148" customFormat="1" ht="10.5" customHeight="1">
      <c r="A5" s="149"/>
      <c r="B5" s="224" t="s">
        <v>342</v>
      </c>
      <c r="C5" s="298" t="s">
        <v>342</v>
      </c>
      <c r="D5" s="595" t="s">
        <v>222</v>
      </c>
      <c r="E5" s="580" t="s">
        <v>342</v>
      </c>
      <c r="F5" s="622" t="s">
        <v>221</v>
      </c>
      <c r="G5" s="580" t="s">
        <v>342</v>
      </c>
      <c r="H5" s="151" t="s">
        <v>212</v>
      </c>
      <c r="I5" s="150" t="s">
        <v>213</v>
      </c>
      <c r="J5" s="150" t="s">
        <v>214</v>
      </c>
      <c r="K5" s="150"/>
      <c r="L5" s="150" t="s">
        <v>215</v>
      </c>
      <c r="M5" s="150" t="s">
        <v>212</v>
      </c>
      <c r="N5" s="150" t="s">
        <v>216</v>
      </c>
      <c r="O5" s="150" t="s">
        <v>217</v>
      </c>
      <c r="P5" s="150" t="s">
        <v>216</v>
      </c>
      <c r="Q5" s="151" t="s">
        <v>218</v>
      </c>
      <c r="R5" s="152" t="s">
        <v>219</v>
      </c>
      <c r="S5" s="150"/>
      <c r="T5" s="152"/>
      <c r="U5" s="152" t="s">
        <v>220</v>
      </c>
      <c r="V5" s="152" t="s">
        <v>223</v>
      </c>
      <c r="W5" s="152" t="s">
        <v>224</v>
      </c>
      <c r="X5" s="152" t="s">
        <v>346</v>
      </c>
      <c r="Y5" s="150" t="s">
        <v>225</v>
      </c>
      <c r="Z5" s="153" t="s">
        <v>226</v>
      </c>
    </row>
    <row r="6" spans="1:26" s="148" customFormat="1" ht="10.5" customHeight="1" thickBot="1">
      <c r="A6" s="154"/>
      <c r="B6" s="225" t="s">
        <v>292</v>
      </c>
      <c r="C6" s="299"/>
      <c r="D6" s="596" t="s">
        <v>229</v>
      </c>
      <c r="E6" s="220"/>
      <c r="F6" s="623"/>
      <c r="G6" s="299"/>
      <c r="H6" s="156" t="s">
        <v>223</v>
      </c>
      <c r="I6" s="155" t="s">
        <v>227</v>
      </c>
      <c r="J6" s="155"/>
      <c r="K6" s="155"/>
      <c r="L6" s="155" t="s">
        <v>295</v>
      </c>
      <c r="M6" s="155"/>
      <c r="N6" s="155">
        <v>26.28</v>
      </c>
      <c r="O6" s="155"/>
      <c r="P6" s="155">
        <v>27</v>
      </c>
      <c r="Q6" s="156"/>
      <c r="R6" s="157"/>
      <c r="S6" s="155"/>
      <c r="T6" s="158"/>
      <c r="U6" s="158" t="s">
        <v>228</v>
      </c>
      <c r="V6" s="158"/>
      <c r="W6" s="158"/>
      <c r="X6" s="158" t="s">
        <v>347</v>
      </c>
      <c r="Y6" s="155"/>
      <c r="Z6" s="159"/>
    </row>
    <row r="7" spans="1:26" s="148" customFormat="1" ht="10.5" customHeight="1" thickBot="1">
      <c r="A7" s="160" t="s">
        <v>25</v>
      </c>
      <c r="B7" s="607"/>
      <c r="C7" s="616"/>
      <c r="D7" s="617"/>
      <c r="E7" s="161"/>
      <c r="F7" s="617"/>
      <c r="G7" s="161"/>
      <c r="H7" s="162"/>
      <c r="I7" s="162"/>
      <c r="J7" s="162"/>
      <c r="K7" s="162"/>
      <c r="L7" s="162"/>
      <c r="M7" s="162"/>
      <c r="N7" s="162"/>
      <c r="O7" s="162"/>
      <c r="P7" s="163"/>
      <c r="Q7" s="162"/>
      <c r="R7" s="163"/>
      <c r="S7" s="162"/>
      <c r="T7" s="162"/>
      <c r="U7" s="163"/>
      <c r="V7" s="163"/>
      <c r="W7" s="163"/>
      <c r="X7" s="162"/>
      <c r="Y7" s="162"/>
      <c r="Z7" s="164"/>
    </row>
    <row r="8" spans="1:26" s="148" customFormat="1" ht="10.5" customHeight="1">
      <c r="A8" s="165" t="s">
        <v>230</v>
      </c>
      <c r="B8" s="608">
        <f>SUM(G8+E8+C8)</f>
        <v>43550</v>
      </c>
      <c r="C8" s="221"/>
      <c r="D8" s="597"/>
      <c r="E8" s="221"/>
      <c r="F8" s="597"/>
      <c r="G8" s="229">
        <f>SUM(H8:Z8)</f>
        <v>43550</v>
      </c>
      <c r="H8" s="166"/>
      <c r="I8" s="166"/>
      <c r="J8" s="166"/>
      <c r="K8" s="166"/>
      <c r="L8" s="166"/>
      <c r="M8" s="166"/>
      <c r="N8" s="166"/>
      <c r="O8" s="166"/>
      <c r="P8" s="166"/>
      <c r="Q8" s="166">
        <v>43550</v>
      </c>
      <c r="R8" s="166"/>
      <c r="S8" s="166"/>
      <c r="T8" s="166"/>
      <c r="U8" s="166"/>
      <c r="V8" s="166"/>
      <c r="W8" s="167"/>
      <c r="X8" s="166"/>
      <c r="Y8" s="166"/>
      <c r="Z8" s="168"/>
    </row>
    <row r="9" spans="1:26" s="148" customFormat="1" ht="10.5" customHeight="1">
      <c r="A9" s="165" t="s">
        <v>231</v>
      </c>
      <c r="B9" s="608">
        <f aca="true" t="shared" si="0" ref="B9:B18">SUM(G9+E9+C9)</f>
        <v>115684</v>
      </c>
      <c r="C9" s="222"/>
      <c r="D9" s="597"/>
      <c r="E9" s="222"/>
      <c r="F9" s="597"/>
      <c r="G9" s="229">
        <f aca="true" t="shared" si="1" ref="G9:G19">SUM(H9:Z9)</f>
        <v>115684</v>
      </c>
      <c r="H9" s="203">
        <v>115684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7"/>
      <c r="X9" s="166"/>
      <c r="Y9" s="166"/>
      <c r="Z9" s="168"/>
    </row>
    <row r="10" spans="1:26" s="148" customFormat="1" ht="10.5" customHeight="1">
      <c r="A10" s="165" t="s">
        <v>232</v>
      </c>
      <c r="B10" s="608">
        <f t="shared" si="0"/>
        <v>125040</v>
      </c>
      <c r="C10" s="228"/>
      <c r="D10" s="597"/>
      <c r="E10" s="228"/>
      <c r="F10" s="597"/>
      <c r="G10" s="229">
        <f t="shared" si="1"/>
        <v>125040</v>
      </c>
      <c r="H10" s="166"/>
      <c r="I10" s="166">
        <v>77143</v>
      </c>
      <c r="J10" s="166">
        <v>47897</v>
      </c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7"/>
      <c r="X10" s="166"/>
      <c r="Y10" s="166"/>
      <c r="Z10" s="168"/>
    </row>
    <row r="11" spans="1:26" s="148" customFormat="1" ht="10.5" customHeight="1">
      <c r="A11" s="165" t="s">
        <v>134</v>
      </c>
      <c r="B11" s="608">
        <f>SUM(G11+E11+C11)</f>
        <v>236474</v>
      </c>
      <c r="C11" s="229">
        <f>SUM(D11)</f>
        <v>460</v>
      </c>
      <c r="D11" s="597">
        <v>460</v>
      </c>
      <c r="E11" s="229">
        <f>SUM(F11)</f>
        <v>445</v>
      </c>
      <c r="F11" s="597">
        <v>445</v>
      </c>
      <c r="G11" s="229">
        <f t="shared" si="1"/>
        <v>235569</v>
      </c>
      <c r="H11" s="166"/>
      <c r="I11" s="166"/>
      <c r="J11" s="166"/>
      <c r="K11" s="166">
        <v>3275</v>
      </c>
      <c r="L11" s="166"/>
      <c r="M11" s="166">
        <v>797</v>
      </c>
      <c r="N11" s="166">
        <v>1983</v>
      </c>
      <c r="O11" s="166">
        <v>4252</v>
      </c>
      <c r="P11" s="166"/>
      <c r="Q11" s="166"/>
      <c r="R11" s="166"/>
      <c r="S11" s="166"/>
      <c r="T11" s="166"/>
      <c r="U11" s="166"/>
      <c r="V11" s="166">
        <v>20348</v>
      </c>
      <c r="W11" s="167">
        <v>204914</v>
      </c>
      <c r="X11" s="166"/>
      <c r="Y11" s="166"/>
      <c r="Z11" s="168"/>
    </row>
    <row r="12" spans="1:26" s="148" customFormat="1" ht="10.5" customHeight="1">
      <c r="A12" s="165" t="s">
        <v>233</v>
      </c>
      <c r="B12" s="608">
        <f>SUM(G12+E12+C12)</f>
        <v>256904</v>
      </c>
      <c r="C12" s="229"/>
      <c r="D12" s="597"/>
      <c r="E12" s="229"/>
      <c r="F12" s="597"/>
      <c r="G12" s="229">
        <f t="shared" si="1"/>
        <v>256904</v>
      </c>
      <c r="H12" s="166"/>
      <c r="I12" s="166"/>
      <c r="J12" s="166"/>
      <c r="K12" s="166"/>
      <c r="L12" s="166"/>
      <c r="M12" s="166">
        <v>116946</v>
      </c>
      <c r="N12" s="166">
        <v>5579</v>
      </c>
      <c r="O12" s="166">
        <v>58969</v>
      </c>
      <c r="P12" s="166">
        <v>20920</v>
      </c>
      <c r="Q12" s="166"/>
      <c r="R12" s="166">
        <v>53495</v>
      </c>
      <c r="S12" s="166"/>
      <c r="T12" s="166"/>
      <c r="U12" s="166"/>
      <c r="V12" s="166"/>
      <c r="W12" s="167">
        <v>995</v>
      </c>
      <c r="X12" s="166"/>
      <c r="Y12" s="166"/>
      <c r="Z12" s="168"/>
    </row>
    <row r="13" spans="1:26" s="148" customFormat="1" ht="10.5" customHeight="1">
      <c r="A13" s="165" t="s">
        <v>344</v>
      </c>
      <c r="B13" s="608">
        <f t="shared" si="0"/>
        <v>7</v>
      </c>
      <c r="C13" s="229"/>
      <c r="D13" s="597"/>
      <c r="E13" s="229"/>
      <c r="F13" s="597"/>
      <c r="G13" s="229">
        <f t="shared" si="1"/>
        <v>7</v>
      </c>
      <c r="H13" s="166"/>
      <c r="I13" s="166"/>
      <c r="J13" s="166"/>
      <c r="K13" s="166"/>
      <c r="L13" s="166"/>
      <c r="M13" s="166"/>
      <c r="N13" s="166"/>
      <c r="O13" s="166">
        <v>7</v>
      </c>
      <c r="P13" s="166"/>
      <c r="Q13" s="166"/>
      <c r="R13" s="166"/>
      <c r="S13" s="166"/>
      <c r="T13" s="166"/>
      <c r="U13" s="166"/>
      <c r="V13" s="166"/>
      <c r="W13" s="167"/>
      <c r="X13" s="166"/>
      <c r="Y13" s="166"/>
      <c r="Z13" s="168"/>
    </row>
    <row r="14" spans="1:26" s="148" customFormat="1" ht="10.5" customHeight="1">
      <c r="A14" s="208" t="s">
        <v>234</v>
      </c>
      <c r="B14" s="608">
        <f t="shared" si="0"/>
        <v>168994</v>
      </c>
      <c r="C14" s="229">
        <f>SUM(D14)</f>
        <v>1679</v>
      </c>
      <c r="D14" s="597">
        <v>1679</v>
      </c>
      <c r="E14" s="229">
        <f>SUM(F14)</f>
        <v>639</v>
      </c>
      <c r="F14" s="597">
        <v>639</v>
      </c>
      <c r="G14" s="229">
        <f t="shared" si="1"/>
        <v>166676</v>
      </c>
      <c r="H14" s="166">
        <v>135</v>
      </c>
      <c r="I14" s="166"/>
      <c r="J14" s="166"/>
      <c r="K14" s="166"/>
      <c r="L14" s="166"/>
      <c r="M14" s="166">
        <v>3876</v>
      </c>
      <c r="N14" s="166"/>
      <c r="O14" s="166">
        <v>5908</v>
      </c>
      <c r="P14" s="166"/>
      <c r="Q14" s="166"/>
      <c r="R14" s="166"/>
      <c r="S14" s="166"/>
      <c r="T14" s="166"/>
      <c r="U14" s="166"/>
      <c r="V14" s="166">
        <v>15477</v>
      </c>
      <c r="W14" s="167">
        <v>141280</v>
      </c>
      <c r="X14" s="166"/>
      <c r="Y14" s="166"/>
      <c r="Z14" s="168"/>
    </row>
    <row r="15" spans="1:26" s="148" customFormat="1" ht="10.5" customHeight="1">
      <c r="A15" s="208" t="s">
        <v>293</v>
      </c>
      <c r="B15" s="608">
        <f t="shared" si="0"/>
        <v>1961</v>
      </c>
      <c r="C15" s="229">
        <f>SUM(D15)</f>
        <v>1668</v>
      </c>
      <c r="D15" s="597">
        <v>1668</v>
      </c>
      <c r="E15" s="229"/>
      <c r="F15" s="597"/>
      <c r="G15" s="229">
        <f t="shared" si="1"/>
        <v>293</v>
      </c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7">
        <v>255</v>
      </c>
      <c r="X15" s="166"/>
      <c r="Y15" s="166">
        <v>38</v>
      </c>
      <c r="Z15" s="168"/>
    </row>
    <row r="16" spans="1:26" s="148" customFormat="1" ht="10.5" customHeight="1">
      <c r="A16" s="208" t="s">
        <v>235</v>
      </c>
      <c r="B16" s="608">
        <f t="shared" si="0"/>
        <v>32403</v>
      </c>
      <c r="C16" s="229"/>
      <c r="D16" s="597"/>
      <c r="E16" s="229"/>
      <c r="F16" s="597"/>
      <c r="G16" s="229">
        <f t="shared" si="1"/>
        <v>32403</v>
      </c>
      <c r="H16" s="166">
        <v>316</v>
      </c>
      <c r="I16" s="166">
        <v>5750</v>
      </c>
      <c r="J16" s="166">
        <v>5417</v>
      </c>
      <c r="K16" s="166">
        <v>185</v>
      </c>
      <c r="L16" s="166">
        <v>318</v>
      </c>
      <c r="M16" s="166">
        <v>1396</v>
      </c>
      <c r="N16" s="166"/>
      <c r="O16" s="166">
        <v>1409</v>
      </c>
      <c r="P16" s="166">
        <v>717</v>
      </c>
      <c r="Q16" s="166">
        <v>2282</v>
      </c>
      <c r="R16" s="166"/>
      <c r="S16" s="166"/>
      <c r="T16" s="166"/>
      <c r="U16" s="166"/>
      <c r="V16" s="166"/>
      <c r="W16" s="167">
        <v>2314</v>
      </c>
      <c r="X16" s="166"/>
      <c r="Y16" s="166">
        <v>10057</v>
      </c>
      <c r="Z16" s="168">
        <v>2242</v>
      </c>
    </row>
    <row r="17" spans="1:26" s="148" customFormat="1" ht="10.5" customHeight="1">
      <c r="A17" s="208" t="s">
        <v>294</v>
      </c>
      <c r="B17" s="608">
        <f t="shared" si="0"/>
        <v>1092</v>
      </c>
      <c r="C17" s="228"/>
      <c r="D17" s="597"/>
      <c r="E17" s="228"/>
      <c r="F17" s="597"/>
      <c r="G17" s="229">
        <f t="shared" si="1"/>
        <v>1092</v>
      </c>
      <c r="H17" s="166"/>
      <c r="I17" s="166"/>
      <c r="J17" s="166"/>
      <c r="K17" s="166"/>
      <c r="L17" s="166"/>
      <c r="M17" s="166">
        <v>12</v>
      </c>
      <c r="N17" s="166">
        <v>648</v>
      </c>
      <c r="O17" s="166">
        <v>400</v>
      </c>
      <c r="P17" s="166">
        <v>32</v>
      </c>
      <c r="Q17" s="166"/>
      <c r="R17" s="166"/>
      <c r="S17" s="166"/>
      <c r="T17" s="166"/>
      <c r="U17" s="166"/>
      <c r="V17" s="166"/>
      <c r="W17" s="167"/>
      <c r="X17" s="166"/>
      <c r="Y17" s="166"/>
      <c r="Z17" s="168"/>
    </row>
    <row r="18" spans="1:26" s="148" customFormat="1" ht="10.5" customHeight="1">
      <c r="A18" s="208" t="s">
        <v>236</v>
      </c>
      <c r="B18" s="608">
        <f t="shared" si="0"/>
        <v>63</v>
      </c>
      <c r="C18" s="228"/>
      <c r="D18" s="597"/>
      <c r="E18" s="228"/>
      <c r="F18" s="597"/>
      <c r="G18" s="229">
        <f t="shared" si="1"/>
        <v>63</v>
      </c>
      <c r="H18" s="166"/>
      <c r="I18" s="169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7"/>
      <c r="X18" s="166"/>
      <c r="Y18" s="166">
        <v>63</v>
      </c>
      <c r="Z18" s="168"/>
    </row>
    <row r="19" spans="1:26" s="148" customFormat="1" ht="10.5" customHeight="1" thickBot="1">
      <c r="A19" s="215" t="s">
        <v>237</v>
      </c>
      <c r="B19" s="609">
        <f>SUM(G19+E19+C19)</f>
        <v>103351</v>
      </c>
      <c r="C19" s="230">
        <f>SUM(D19)</f>
        <v>6277</v>
      </c>
      <c r="D19" s="598">
        <v>6277</v>
      </c>
      <c r="E19" s="230">
        <f>SUM(F19)</f>
        <v>4944</v>
      </c>
      <c r="F19" s="598">
        <v>4944</v>
      </c>
      <c r="G19" s="229">
        <f t="shared" si="1"/>
        <v>92130</v>
      </c>
      <c r="H19" s="182">
        <v>1189</v>
      </c>
      <c r="I19" s="182">
        <v>937</v>
      </c>
      <c r="J19" s="182"/>
      <c r="K19" s="182">
        <v>1117</v>
      </c>
      <c r="L19" s="182"/>
      <c r="M19" s="182">
        <v>12226</v>
      </c>
      <c r="N19" s="182">
        <v>2688</v>
      </c>
      <c r="O19" s="182">
        <v>6050</v>
      </c>
      <c r="P19" s="182">
        <v>1724</v>
      </c>
      <c r="Q19" s="182">
        <v>478</v>
      </c>
      <c r="R19" s="182">
        <v>16404</v>
      </c>
      <c r="S19" s="182">
        <v>2119</v>
      </c>
      <c r="T19" s="182">
        <v>374</v>
      </c>
      <c r="U19" s="182">
        <v>1222</v>
      </c>
      <c r="V19" s="182">
        <v>4239</v>
      </c>
      <c r="W19" s="183">
        <v>36732</v>
      </c>
      <c r="X19" s="182">
        <v>226</v>
      </c>
      <c r="Y19" s="182">
        <v>4405</v>
      </c>
      <c r="Z19" s="184"/>
    </row>
    <row r="20" spans="1:26" s="148" customFormat="1" ht="10.5" customHeight="1" thickBot="1">
      <c r="A20" s="589" t="s">
        <v>26</v>
      </c>
      <c r="B20" s="610">
        <f>SUM(G20+E20+C20)</f>
        <v>1085523</v>
      </c>
      <c r="C20" s="216">
        <f aca="true" t="shared" si="2" ref="C20:Z20">SUM(C8:C19)</f>
        <v>10084</v>
      </c>
      <c r="D20" s="599">
        <f t="shared" si="2"/>
        <v>10084</v>
      </c>
      <c r="E20" s="216">
        <f>SUM(E8:E19)</f>
        <v>6028</v>
      </c>
      <c r="F20" s="599">
        <f>SUM(F8:F19)</f>
        <v>6028</v>
      </c>
      <c r="G20" s="216">
        <f t="shared" si="2"/>
        <v>1069411</v>
      </c>
      <c r="H20" s="185">
        <f t="shared" si="2"/>
        <v>117324</v>
      </c>
      <c r="I20" s="185">
        <f t="shared" si="2"/>
        <v>83830</v>
      </c>
      <c r="J20" s="185">
        <f t="shared" si="2"/>
        <v>53314</v>
      </c>
      <c r="K20" s="185">
        <f t="shared" si="2"/>
        <v>4577</v>
      </c>
      <c r="L20" s="185">
        <f t="shared" si="2"/>
        <v>318</v>
      </c>
      <c r="M20" s="185">
        <f t="shared" si="2"/>
        <v>135253</v>
      </c>
      <c r="N20" s="185">
        <f t="shared" si="2"/>
        <v>10898</v>
      </c>
      <c r="O20" s="185">
        <f t="shared" si="2"/>
        <v>76995</v>
      </c>
      <c r="P20" s="185">
        <f t="shared" si="2"/>
        <v>23393</v>
      </c>
      <c r="Q20" s="185">
        <f t="shared" si="2"/>
        <v>46310</v>
      </c>
      <c r="R20" s="185">
        <f t="shared" si="2"/>
        <v>69899</v>
      </c>
      <c r="S20" s="185">
        <f t="shared" si="2"/>
        <v>2119</v>
      </c>
      <c r="T20" s="185">
        <f t="shared" si="2"/>
        <v>374</v>
      </c>
      <c r="U20" s="185">
        <f t="shared" si="2"/>
        <v>1222</v>
      </c>
      <c r="V20" s="185">
        <f t="shared" si="2"/>
        <v>40064</v>
      </c>
      <c r="W20" s="185">
        <f t="shared" si="2"/>
        <v>386490</v>
      </c>
      <c r="X20" s="185">
        <f t="shared" si="2"/>
        <v>226</v>
      </c>
      <c r="Y20" s="185">
        <f t="shared" si="2"/>
        <v>14563</v>
      </c>
      <c r="Z20" s="186">
        <f t="shared" si="2"/>
        <v>2242</v>
      </c>
    </row>
    <row r="21" spans="1:26" s="148" customFormat="1" ht="10.5" customHeight="1">
      <c r="A21" s="209" t="s">
        <v>24</v>
      </c>
      <c r="B21" s="611"/>
      <c r="C21" s="231"/>
      <c r="D21" s="600"/>
      <c r="E21" s="231"/>
      <c r="F21" s="600"/>
      <c r="G21" s="231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1"/>
      <c r="X21" s="170"/>
      <c r="Y21" s="170"/>
      <c r="Z21" s="172"/>
    </row>
    <row r="22" spans="1:26" s="148" customFormat="1" ht="10.5" customHeight="1">
      <c r="A22" s="208" t="s">
        <v>91</v>
      </c>
      <c r="B22" s="608">
        <f>SUM(G22+E22+C22)</f>
        <v>170905</v>
      </c>
      <c r="C22" s="229"/>
      <c r="D22" s="597"/>
      <c r="E22" s="229"/>
      <c r="F22" s="597"/>
      <c r="G22" s="229">
        <f aca="true" t="shared" si="3" ref="G22:G40">SUM(H22:Z22)</f>
        <v>170905</v>
      </c>
      <c r="H22" s="166">
        <v>96936</v>
      </c>
      <c r="I22" s="166">
        <v>26733</v>
      </c>
      <c r="J22" s="166">
        <v>379</v>
      </c>
      <c r="K22" s="166">
        <v>1334</v>
      </c>
      <c r="L22" s="166">
        <v>7655</v>
      </c>
      <c r="M22" s="166">
        <v>2574</v>
      </c>
      <c r="N22" s="166">
        <v>886</v>
      </c>
      <c r="O22" s="166">
        <v>2773</v>
      </c>
      <c r="P22" s="166">
        <v>832</v>
      </c>
      <c r="Q22" s="166">
        <v>8079</v>
      </c>
      <c r="R22" s="166">
        <v>395</v>
      </c>
      <c r="S22" s="166"/>
      <c r="T22" s="166"/>
      <c r="U22" s="166">
        <v>32</v>
      </c>
      <c r="V22" s="166">
        <v>246</v>
      </c>
      <c r="W22" s="167">
        <v>5085</v>
      </c>
      <c r="X22" s="166"/>
      <c r="Y22" s="166">
        <v>16680</v>
      </c>
      <c r="Z22" s="168">
        <v>286</v>
      </c>
    </row>
    <row r="23" spans="1:26" s="148" customFormat="1" ht="10.5" customHeight="1">
      <c r="A23" s="208" t="s">
        <v>92</v>
      </c>
      <c r="B23" s="608">
        <f>SUM(G23+E23+C23)</f>
        <v>381827.23</v>
      </c>
      <c r="C23" s="229">
        <f>SUM(D23)</f>
        <v>11204.23</v>
      </c>
      <c r="D23" s="597">
        <v>11204.23</v>
      </c>
      <c r="E23" s="229">
        <f>SUM(F23)</f>
        <v>9838</v>
      </c>
      <c r="F23" s="597">
        <v>9838</v>
      </c>
      <c r="G23" s="229">
        <f t="shared" si="3"/>
        <v>360785</v>
      </c>
      <c r="H23" s="166">
        <v>17125</v>
      </c>
      <c r="I23" s="166">
        <v>14809</v>
      </c>
      <c r="J23" s="166"/>
      <c r="K23" s="166">
        <v>6434</v>
      </c>
      <c r="L23" s="166">
        <v>3461</v>
      </c>
      <c r="M23" s="166">
        <v>74239</v>
      </c>
      <c r="N23" s="166">
        <v>15167</v>
      </c>
      <c r="O23" s="166">
        <v>36453</v>
      </c>
      <c r="P23" s="166">
        <v>18307</v>
      </c>
      <c r="Q23" s="166">
        <v>6891</v>
      </c>
      <c r="R23" s="166">
        <v>16191</v>
      </c>
      <c r="S23" s="166"/>
      <c r="T23" s="166"/>
      <c r="U23" s="166"/>
      <c r="V23" s="166">
        <v>14523</v>
      </c>
      <c r="W23" s="167">
        <v>134867</v>
      </c>
      <c r="X23" s="166"/>
      <c r="Y23" s="166">
        <v>2318</v>
      </c>
      <c r="Z23" s="168"/>
    </row>
    <row r="24" spans="1:26" s="148" customFormat="1" ht="10.5" customHeight="1">
      <c r="A24" s="208" t="s">
        <v>93</v>
      </c>
      <c r="B24" s="608">
        <f>SUM(G24+E24+C24)</f>
        <v>47503</v>
      </c>
      <c r="C24" s="229">
        <f>SUM(D24)</f>
        <v>4201</v>
      </c>
      <c r="D24" s="597">
        <v>4201</v>
      </c>
      <c r="E24" s="229">
        <f>SUM(F24)</f>
        <v>55</v>
      </c>
      <c r="F24" s="597">
        <v>55</v>
      </c>
      <c r="G24" s="229">
        <f t="shared" si="3"/>
        <v>43247</v>
      </c>
      <c r="H24" s="166">
        <v>2381</v>
      </c>
      <c r="I24" s="166">
        <v>6002</v>
      </c>
      <c r="J24" s="166"/>
      <c r="K24" s="166"/>
      <c r="L24" s="166">
        <v>139</v>
      </c>
      <c r="M24" s="166">
        <v>5374</v>
      </c>
      <c r="N24" s="166">
        <v>207</v>
      </c>
      <c r="O24" s="166">
        <v>7488</v>
      </c>
      <c r="P24" s="166">
        <v>82</v>
      </c>
      <c r="Q24" s="166">
        <v>5467</v>
      </c>
      <c r="R24" s="166">
        <v>112</v>
      </c>
      <c r="S24" s="166"/>
      <c r="T24" s="166"/>
      <c r="U24" s="166">
        <v>9030</v>
      </c>
      <c r="V24" s="166">
        <v>57</v>
      </c>
      <c r="W24" s="167">
        <v>3112</v>
      </c>
      <c r="X24" s="166"/>
      <c r="Y24" s="166">
        <v>3796</v>
      </c>
      <c r="Z24" s="168"/>
    </row>
    <row r="25" spans="1:26" s="148" customFormat="1" ht="10.5" customHeight="1">
      <c r="A25" s="208" t="s">
        <v>94</v>
      </c>
      <c r="B25" s="608">
        <f>SUM(G25+E25+C25)</f>
        <v>26</v>
      </c>
      <c r="C25" s="229"/>
      <c r="D25" s="597"/>
      <c r="E25" s="229"/>
      <c r="F25" s="597"/>
      <c r="G25" s="229">
        <f t="shared" si="3"/>
        <v>26</v>
      </c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7"/>
      <c r="X25" s="166"/>
      <c r="Y25" s="166">
        <v>26</v>
      </c>
      <c r="Z25" s="168"/>
    </row>
    <row r="26" spans="1:26" s="148" customFormat="1" ht="10.5" customHeight="1">
      <c r="A26" s="208" t="s">
        <v>95</v>
      </c>
      <c r="B26" s="608">
        <f aca="true" t="shared" si="4" ref="B26:B44">SUM(G26+E26+C26)</f>
        <v>220</v>
      </c>
      <c r="C26" s="229"/>
      <c r="D26" s="597"/>
      <c r="E26" s="229"/>
      <c r="F26" s="597"/>
      <c r="G26" s="229">
        <f t="shared" si="3"/>
        <v>220</v>
      </c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7"/>
      <c r="X26" s="166"/>
      <c r="Y26" s="166">
        <v>220</v>
      </c>
      <c r="Z26" s="168"/>
    </row>
    <row r="27" spans="1:26" s="148" customFormat="1" ht="10.5" customHeight="1">
      <c r="A27" s="208" t="s">
        <v>96</v>
      </c>
      <c r="B27" s="608">
        <f t="shared" si="4"/>
        <v>91070</v>
      </c>
      <c r="C27" s="229"/>
      <c r="D27" s="597"/>
      <c r="E27" s="229">
        <f>SUM(F27)</f>
        <v>964</v>
      </c>
      <c r="F27" s="597">
        <v>964</v>
      </c>
      <c r="G27" s="229">
        <f t="shared" si="3"/>
        <v>90106</v>
      </c>
      <c r="H27" s="166">
        <v>959</v>
      </c>
      <c r="I27" s="166">
        <v>2446</v>
      </c>
      <c r="J27" s="166">
        <v>234</v>
      </c>
      <c r="K27" s="166">
        <v>398</v>
      </c>
      <c r="L27" s="166">
        <v>9967</v>
      </c>
      <c r="M27" s="166">
        <v>4520</v>
      </c>
      <c r="N27" s="166">
        <v>2298</v>
      </c>
      <c r="O27" s="166">
        <v>9937</v>
      </c>
      <c r="P27" s="166">
        <v>3384</v>
      </c>
      <c r="Q27" s="166">
        <v>857</v>
      </c>
      <c r="R27" s="166">
        <v>3128</v>
      </c>
      <c r="S27" s="166">
        <v>21</v>
      </c>
      <c r="T27" s="166">
        <v>233</v>
      </c>
      <c r="U27" s="166"/>
      <c r="V27" s="166">
        <v>636</v>
      </c>
      <c r="W27" s="167">
        <v>40075</v>
      </c>
      <c r="X27" s="166"/>
      <c r="Y27" s="166">
        <v>10961</v>
      </c>
      <c r="Z27" s="168">
        <v>52</v>
      </c>
    </row>
    <row r="28" spans="1:26" s="148" customFormat="1" ht="10.5" customHeight="1">
      <c r="A28" s="208" t="s">
        <v>97</v>
      </c>
      <c r="B28" s="608">
        <f t="shared" si="4"/>
        <v>636414</v>
      </c>
      <c r="C28" s="229"/>
      <c r="D28" s="597"/>
      <c r="E28" s="229"/>
      <c r="F28" s="597"/>
      <c r="G28" s="229">
        <f t="shared" si="3"/>
        <v>636414</v>
      </c>
      <c r="H28" s="166">
        <v>40743</v>
      </c>
      <c r="I28" s="166">
        <v>124763</v>
      </c>
      <c r="J28" s="166">
        <v>131491</v>
      </c>
      <c r="K28" s="166">
        <v>6434</v>
      </c>
      <c r="L28" s="166">
        <v>8259</v>
      </c>
      <c r="M28" s="166">
        <v>23396</v>
      </c>
      <c r="N28" s="166"/>
      <c r="O28" s="166">
        <v>24582</v>
      </c>
      <c r="P28" s="166">
        <v>4739</v>
      </c>
      <c r="Q28" s="166">
        <v>49947</v>
      </c>
      <c r="R28" s="166">
        <v>747</v>
      </c>
      <c r="S28" s="166"/>
      <c r="T28" s="166"/>
      <c r="U28" s="166"/>
      <c r="V28" s="166">
        <v>2966</v>
      </c>
      <c r="W28" s="167">
        <v>28503</v>
      </c>
      <c r="X28" s="166"/>
      <c r="Y28" s="166">
        <v>145773</v>
      </c>
      <c r="Z28" s="168">
        <v>44071</v>
      </c>
    </row>
    <row r="29" spans="1:26" s="148" customFormat="1" ht="10.5" customHeight="1">
      <c r="A29" s="208" t="s">
        <v>139</v>
      </c>
      <c r="B29" s="608">
        <f t="shared" si="4"/>
        <v>217498</v>
      </c>
      <c r="C29" s="229"/>
      <c r="D29" s="597"/>
      <c r="E29" s="229"/>
      <c r="F29" s="597"/>
      <c r="G29" s="229">
        <f t="shared" si="3"/>
        <v>217498</v>
      </c>
      <c r="H29" s="166">
        <v>14323</v>
      </c>
      <c r="I29" s="166">
        <v>43477</v>
      </c>
      <c r="J29" s="166">
        <v>44960</v>
      </c>
      <c r="K29" s="166">
        <v>2292</v>
      </c>
      <c r="L29" s="166">
        <v>2678</v>
      </c>
      <c r="M29" s="166">
        <v>7937</v>
      </c>
      <c r="N29" s="166"/>
      <c r="O29" s="166">
        <v>8406</v>
      </c>
      <c r="P29" s="166">
        <v>1482</v>
      </c>
      <c r="Q29" s="166">
        <v>17548</v>
      </c>
      <c r="R29" s="166">
        <v>8</v>
      </c>
      <c r="S29" s="166"/>
      <c r="T29" s="166"/>
      <c r="U29" s="166"/>
      <c r="V29" s="166">
        <v>874</v>
      </c>
      <c r="W29" s="167">
        <v>9543</v>
      </c>
      <c r="X29" s="166"/>
      <c r="Y29" s="166">
        <v>49103</v>
      </c>
      <c r="Z29" s="168">
        <v>14867</v>
      </c>
    </row>
    <row r="30" spans="1:26" s="148" customFormat="1" ht="10.5" customHeight="1">
      <c r="A30" s="208" t="s">
        <v>99</v>
      </c>
      <c r="B30" s="608">
        <f t="shared" si="4"/>
        <v>8834</v>
      </c>
      <c r="C30" s="229"/>
      <c r="D30" s="597"/>
      <c r="E30" s="229"/>
      <c r="F30" s="597"/>
      <c r="G30" s="229">
        <f t="shared" si="3"/>
        <v>8834</v>
      </c>
      <c r="H30" s="166">
        <v>797</v>
      </c>
      <c r="I30" s="166">
        <v>2218</v>
      </c>
      <c r="J30" s="166">
        <v>491</v>
      </c>
      <c r="K30" s="166">
        <v>282</v>
      </c>
      <c r="L30" s="166">
        <v>80</v>
      </c>
      <c r="M30" s="166">
        <v>438</v>
      </c>
      <c r="N30" s="166"/>
      <c r="O30" s="166">
        <v>498</v>
      </c>
      <c r="P30" s="166"/>
      <c r="Q30" s="166">
        <v>1212</v>
      </c>
      <c r="R30" s="166"/>
      <c r="S30" s="166"/>
      <c r="T30" s="166"/>
      <c r="U30" s="166"/>
      <c r="V30" s="166"/>
      <c r="W30" s="167">
        <v>398</v>
      </c>
      <c r="X30" s="166"/>
      <c r="Y30" s="166">
        <v>1892</v>
      </c>
      <c r="Z30" s="168">
        <v>528</v>
      </c>
    </row>
    <row r="31" spans="1:26" s="148" customFormat="1" ht="10.5" customHeight="1">
      <c r="A31" s="208" t="s">
        <v>100</v>
      </c>
      <c r="B31" s="608">
        <f t="shared" si="4"/>
        <v>52479</v>
      </c>
      <c r="C31" s="229"/>
      <c r="D31" s="597"/>
      <c r="E31" s="229"/>
      <c r="F31" s="597"/>
      <c r="G31" s="229">
        <f t="shared" si="3"/>
        <v>52479</v>
      </c>
      <c r="H31" s="166">
        <v>3331</v>
      </c>
      <c r="I31" s="166">
        <v>4904</v>
      </c>
      <c r="J31" s="166">
        <v>14846</v>
      </c>
      <c r="K31" s="166">
        <v>1069</v>
      </c>
      <c r="L31" s="166">
        <v>489</v>
      </c>
      <c r="M31" s="166">
        <v>1246</v>
      </c>
      <c r="N31" s="166">
        <v>17</v>
      </c>
      <c r="O31" s="166">
        <v>2519</v>
      </c>
      <c r="P31" s="166">
        <v>595</v>
      </c>
      <c r="Q31" s="166">
        <v>3058</v>
      </c>
      <c r="R31" s="166"/>
      <c r="S31" s="166"/>
      <c r="T31" s="166"/>
      <c r="U31" s="166"/>
      <c r="V31" s="166">
        <v>235</v>
      </c>
      <c r="W31" s="167">
        <v>2497</v>
      </c>
      <c r="X31" s="166"/>
      <c r="Y31" s="166">
        <v>14998</v>
      </c>
      <c r="Z31" s="168">
        <v>2675</v>
      </c>
    </row>
    <row r="32" spans="1:26" s="148" customFormat="1" ht="10.5" customHeight="1">
      <c r="A32" s="208" t="s">
        <v>101</v>
      </c>
      <c r="B32" s="608">
        <f t="shared" si="4"/>
        <v>17699</v>
      </c>
      <c r="C32" s="229"/>
      <c r="D32" s="597"/>
      <c r="E32" s="229">
        <f>SUM(F32)</f>
        <v>188</v>
      </c>
      <c r="F32" s="597">
        <v>188</v>
      </c>
      <c r="G32" s="229">
        <f t="shared" si="3"/>
        <v>17511</v>
      </c>
      <c r="H32" s="166">
        <v>1318</v>
      </c>
      <c r="I32" s="166">
        <v>600</v>
      </c>
      <c r="J32" s="166"/>
      <c r="K32" s="166">
        <v>376</v>
      </c>
      <c r="L32" s="166">
        <v>65</v>
      </c>
      <c r="M32" s="166">
        <v>1589</v>
      </c>
      <c r="N32" s="166">
        <v>1227</v>
      </c>
      <c r="O32" s="166">
        <v>2913</v>
      </c>
      <c r="P32" s="166">
        <v>1094</v>
      </c>
      <c r="Q32" s="166">
        <v>753</v>
      </c>
      <c r="R32" s="166">
        <v>1143</v>
      </c>
      <c r="S32" s="166"/>
      <c r="T32" s="166"/>
      <c r="U32" s="166"/>
      <c r="V32" s="166">
        <v>188</v>
      </c>
      <c r="W32" s="167">
        <v>4893</v>
      </c>
      <c r="X32" s="166"/>
      <c r="Y32" s="166">
        <v>1352</v>
      </c>
      <c r="Z32" s="168"/>
    </row>
    <row r="33" spans="1:26" s="148" customFormat="1" ht="10.5" customHeight="1">
      <c r="A33" s="208" t="s">
        <v>238</v>
      </c>
      <c r="B33" s="608">
        <f t="shared" si="4"/>
        <v>31451</v>
      </c>
      <c r="C33" s="229">
        <f>SUM(D33)</f>
        <v>646</v>
      </c>
      <c r="D33" s="597">
        <v>646</v>
      </c>
      <c r="E33" s="229">
        <f>SUM(F33)</f>
        <v>1536</v>
      </c>
      <c r="F33" s="597">
        <v>1536</v>
      </c>
      <c r="G33" s="229">
        <f t="shared" si="3"/>
        <v>29269</v>
      </c>
      <c r="H33" s="166">
        <v>14613</v>
      </c>
      <c r="I33" s="166">
        <v>5392</v>
      </c>
      <c r="J33" s="166"/>
      <c r="K33" s="166">
        <v>996</v>
      </c>
      <c r="L33" s="166"/>
      <c r="M33" s="166">
        <v>3295</v>
      </c>
      <c r="N33" s="166">
        <v>12</v>
      </c>
      <c r="O33" s="166">
        <v>2832</v>
      </c>
      <c r="P33" s="166"/>
      <c r="Q33" s="166">
        <v>2129</v>
      </c>
      <c r="R33" s="166"/>
      <c r="S33" s="166"/>
      <c r="T33" s="166"/>
      <c r="U33" s="166"/>
      <c r="V33" s="166"/>
      <c r="W33" s="167"/>
      <c r="X33" s="166"/>
      <c r="Y33" s="166"/>
      <c r="Z33" s="168"/>
    </row>
    <row r="34" spans="1:26" s="148" customFormat="1" ht="10.5" customHeight="1">
      <c r="A34" s="208" t="s">
        <v>239</v>
      </c>
      <c r="B34" s="608">
        <f t="shared" si="4"/>
        <v>108450</v>
      </c>
      <c r="C34" s="229">
        <f>SUM(D34)</f>
        <v>6277</v>
      </c>
      <c r="D34" s="597">
        <v>6277</v>
      </c>
      <c r="E34" s="229">
        <f>SUM(F34)</f>
        <v>4944</v>
      </c>
      <c r="F34" s="597">
        <v>4944</v>
      </c>
      <c r="G34" s="229">
        <f t="shared" si="3"/>
        <v>97229</v>
      </c>
      <c r="H34" s="166">
        <v>1481</v>
      </c>
      <c r="I34" s="166">
        <v>1603</v>
      </c>
      <c r="J34" s="166"/>
      <c r="K34" s="166">
        <v>1326</v>
      </c>
      <c r="L34" s="166"/>
      <c r="M34" s="166">
        <v>12226</v>
      </c>
      <c r="N34" s="166">
        <v>2688</v>
      </c>
      <c r="O34" s="166">
        <v>6194</v>
      </c>
      <c r="P34" s="166">
        <v>1724</v>
      </c>
      <c r="Q34" s="166">
        <v>780</v>
      </c>
      <c r="R34" s="166">
        <v>16404</v>
      </c>
      <c r="S34" s="166">
        <v>2119</v>
      </c>
      <c r="T34" s="166">
        <v>374</v>
      </c>
      <c r="U34" s="166">
        <v>1222</v>
      </c>
      <c r="V34" s="166">
        <v>4239</v>
      </c>
      <c r="W34" s="167">
        <v>37073</v>
      </c>
      <c r="X34" s="166">
        <v>226</v>
      </c>
      <c r="Y34" s="166">
        <v>7550</v>
      </c>
      <c r="Z34" s="168"/>
    </row>
    <row r="35" spans="1:26" s="148" customFormat="1" ht="11.25" customHeight="1">
      <c r="A35" s="208" t="s">
        <v>241</v>
      </c>
      <c r="B35" s="608">
        <f t="shared" si="4"/>
        <v>7771</v>
      </c>
      <c r="C35" s="229">
        <f>SUM(D35)</f>
        <v>92</v>
      </c>
      <c r="D35" s="597">
        <v>92</v>
      </c>
      <c r="E35" s="229">
        <f>SUM(F35)</f>
        <v>46</v>
      </c>
      <c r="F35" s="603">
        <v>46</v>
      </c>
      <c r="G35" s="229">
        <f t="shared" si="3"/>
        <v>7633</v>
      </c>
      <c r="H35" s="166"/>
      <c r="I35" s="166">
        <v>26</v>
      </c>
      <c r="J35" s="166">
        <v>10</v>
      </c>
      <c r="K35" s="166">
        <v>20</v>
      </c>
      <c r="L35" s="166"/>
      <c r="M35" s="166">
        <v>359</v>
      </c>
      <c r="N35" s="166">
        <v>39</v>
      </c>
      <c r="O35" s="166">
        <v>190</v>
      </c>
      <c r="P35" s="166">
        <v>46</v>
      </c>
      <c r="Q35" s="166">
        <v>20</v>
      </c>
      <c r="R35" s="166">
        <v>98</v>
      </c>
      <c r="S35" s="166">
        <v>33</v>
      </c>
      <c r="T35" s="166">
        <v>33</v>
      </c>
      <c r="U35" s="166">
        <v>33</v>
      </c>
      <c r="V35" s="166">
        <v>39</v>
      </c>
      <c r="W35" s="167">
        <v>557</v>
      </c>
      <c r="X35" s="166"/>
      <c r="Y35" s="166">
        <v>6130</v>
      </c>
      <c r="Z35" s="168"/>
    </row>
    <row r="36" spans="1:26" s="148" customFormat="1" ht="10.5" customHeight="1" thickBot="1">
      <c r="A36" s="215" t="s">
        <v>242</v>
      </c>
      <c r="B36" s="609">
        <f t="shared" si="4"/>
        <v>12</v>
      </c>
      <c r="C36" s="232"/>
      <c r="D36" s="598"/>
      <c r="E36" s="232"/>
      <c r="F36" s="624"/>
      <c r="G36" s="230">
        <f t="shared" si="3"/>
        <v>12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3"/>
      <c r="X36" s="182"/>
      <c r="Y36" s="182">
        <v>12</v>
      </c>
      <c r="Z36" s="184"/>
    </row>
    <row r="37" spans="1:26" s="148" customFormat="1" ht="10.5" customHeight="1" thickBot="1">
      <c r="A37" s="143" t="s">
        <v>7</v>
      </c>
      <c r="B37" s="612">
        <f t="shared" si="4"/>
        <v>1772159.23</v>
      </c>
      <c r="C37" s="233">
        <f>SUM(C22:C35)</f>
        <v>22420.23</v>
      </c>
      <c r="D37" s="618">
        <f>SUM(D22:D36)</f>
        <v>22420.23</v>
      </c>
      <c r="E37" s="233">
        <f>SUM(E22:E35)</f>
        <v>17571</v>
      </c>
      <c r="F37" s="618">
        <f>SUM(F22:F36)</f>
        <v>17571</v>
      </c>
      <c r="G37" s="233">
        <f t="shared" si="3"/>
        <v>1732168</v>
      </c>
      <c r="H37" s="578">
        <f aca="true" t="shared" si="5" ref="H37:Z37">SUM(H22:H36)</f>
        <v>194007</v>
      </c>
      <c r="I37" s="187">
        <f t="shared" si="5"/>
        <v>232973</v>
      </c>
      <c r="J37" s="187">
        <f t="shared" si="5"/>
        <v>192411</v>
      </c>
      <c r="K37" s="187">
        <f t="shared" si="5"/>
        <v>20961</v>
      </c>
      <c r="L37" s="187">
        <f t="shared" si="5"/>
        <v>32793</v>
      </c>
      <c r="M37" s="187">
        <f t="shared" si="5"/>
        <v>137193</v>
      </c>
      <c r="N37" s="187">
        <f t="shared" si="5"/>
        <v>22541</v>
      </c>
      <c r="O37" s="187">
        <f t="shared" si="5"/>
        <v>104785</v>
      </c>
      <c r="P37" s="187">
        <f t="shared" si="5"/>
        <v>32285</v>
      </c>
      <c r="Q37" s="187">
        <f t="shared" si="5"/>
        <v>96741</v>
      </c>
      <c r="R37" s="187">
        <f t="shared" si="5"/>
        <v>38226</v>
      </c>
      <c r="S37" s="187">
        <f t="shared" si="5"/>
        <v>2173</v>
      </c>
      <c r="T37" s="187">
        <f t="shared" si="5"/>
        <v>640</v>
      </c>
      <c r="U37" s="187">
        <f t="shared" si="5"/>
        <v>10317</v>
      </c>
      <c r="V37" s="187">
        <f t="shared" si="5"/>
        <v>24003</v>
      </c>
      <c r="W37" s="187">
        <f t="shared" si="5"/>
        <v>266603</v>
      </c>
      <c r="X37" s="187">
        <f t="shared" si="5"/>
        <v>226</v>
      </c>
      <c r="Y37" s="187">
        <f t="shared" si="5"/>
        <v>260811</v>
      </c>
      <c r="Z37" s="188">
        <f t="shared" si="5"/>
        <v>62479</v>
      </c>
    </row>
    <row r="38" spans="1:26" s="148" customFormat="1" ht="10.5" customHeight="1" thickBot="1">
      <c r="A38" s="210" t="s">
        <v>8</v>
      </c>
      <c r="B38" s="613">
        <v>0</v>
      </c>
      <c r="C38" s="236" t="s">
        <v>37</v>
      </c>
      <c r="D38" s="619" t="s">
        <v>37</v>
      </c>
      <c r="E38" s="236" t="s">
        <v>37</v>
      </c>
      <c r="F38" s="625"/>
      <c r="G38" s="605">
        <v>0</v>
      </c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90">
        <v>0</v>
      </c>
      <c r="X38" s="189"/>
      <c r="Y38" s="189">
        <v>0</v>
      </c>
      <c r="Z38" s="191"/>
    </row>
    <row r="39" spans="1:26" s="148" customFormat="1" ht="10.5" customHeight="1" thickBot="1">
      <c r="A39" s="211" t="s">
        <v>30</v>
      </c>
      <c r="B39" s="614">
        <f t="shared" si="4"/>
        <v>1772159.23</v>
      </c>
      <c r="C39" s="217">
        <f>SUM(C37+C38)</f>
        <v>22420.23</v>
      </c>
      <c r="D39" s="601">
        <f>SUM(D37:D38)</f>
        <v>22420.23</v>
      </c>
      <c r="E39" s="217">
        <f>SUM(E37+E38)</f>
        <v>17571</v>
      </c>
      <c r="F39" s="601">
        <f>SUM(F37:F38)</f>
        <v>17571</v>
      </c>
      <c r="G39" s="217">
        <f t="shared" si="3"/>
        <v>1732168</v>
      </c>
      <c r="H39" s="192">
        <f aca="true" t="shared" si="6" ref="H39:Z39">SUM(H37:H38)</f>
        <v>194007</v>
      </c>
      <c r="I39" s="192">
        <f t="shared" si="6"/>
        <v>232973</v>
      </c>
      <c r="J39" s="192">
        <f t="shared" si="6"/>
        <v>192411</v>
      </c>
      <c r="K39" s="192">
        <f t="shared" si="6"/>
        <v>20961</v>
      </c>
      <c r="L39" s="192">
        <f t="shared" si="6"/>
        <v>32793</v>
      </c>
      <c r="M39" s="192">
        <f t="shared" si="6"/>
        <v>137193</v>
      </c>
      <c r="N39" s="192">
        <f t="shared" si="6"/>
        <v>22541</v>
      </c>
      <c r="O39" s="192">
        <f t="shared" si="6"/>
        <v>104785</v>
      </c>
      <c r="P39" s="192">
        <f t="shared" si="6"/>
        <v>32285</v>
      </c>
      <c r="Q39" s="192">
        <f>SUM(Q37:Q38)</f>
        <v>96741</v>
      </c>
      <c r="R39" s="192">
        <f>SUM(R37:R38)</f>
        <v>38226</v>
      </c>
      <c r="S39" s="192">
        <f>SUM(S37:S38)</f>
        <v>2173</v>
      </c>
      <c r="T39" s="192">
        <f t="shared" si="6"/>
        <v>640</v>
      </c>
      <c r="U39" s="192">
        <f t="shared" si="6"/>
        <v>10317</v>
      </c>
      <c r="V39" s="192">
        <f t="shared" si="6"/>
        <v>24003</v>
      </c>
      <c r="W39" s="193">
        <f t="shared" si="6"/>
        <v>266603</v>
      </c>
      <c r="X39" s="193">
        <f t="shared" si="6"/>
        <v>226</v>
      </c>
      <c r="Y39" s="192">
        <f>SUM(Y37:Y38)</f>
        <v>260811</v>
      </c>
      <c r="Z39" s="194">
        <f t="shared" si="6"/>
        <v>62479</v>
      </c>
    </row>
    <row r="40" spans="1:26" s="148" customFormat="1" ht="12" customHeight="1" thickTop="1">
      <c r="A40" s="209" t="s">
        <v>26</v>
      </c>
      <c r="B40" s="615">
        <f t="shared" si="4"/>
        <v>1085523</v>
      </c>
      <c r="C40" s="231">
        <f>SUM(C20)</f>
        <v>10084</v>
      </c>
      <c r="D40" s="602">
        <f>SUM(D20)</f>
        <v>10084</v>
      </c>
      <c r="E40" s="231">
        <f>SUM(E20)</f>
        <v>6028</v>
      </c>
      <c r="F40" s="602">
        <f>SUM(F20)</f>
        <v>6028</v>
      </c>
      <c r="G40" s="231">
        <f t="shared" si="3"/>
        <v>1069411</v>
      </c>
      <c r="H40" s="174">
        <f>SUM(H20)</f>
        <v>117324</v>
      </c>
      <c r="I40" s="174">
        <f aca="true" t="shared" si="7" ref="I40:Z40">SUM(I20)</f>
        <v>83830</v>
      </c>
      <c r="J40" s="174">
        <f t="shared" si="7"/>
        <v>53314</v>
      </c>
      <c r="K40" s="174">
        <f t="shared" si="7"/>
        <v>4577</v>
      </c>
      <c r="L40" s="174">
        <f t="shared" si="7"/>
        <v>318</v>
      </c>
      <c r="M40" s="174">
        <f t="shared" si="7"/>
        <v>135253</v>
      </c>
      <c r="N40" s="174">
        <f t="shared" si="7"/>
        <v>10898</v>
      </c>
      <c r="O40" s="174">
        <f t="shared" si="7"/>
        <v>76995</v>
      </c>
      <c r="P40" s="174">
        <f t="shared" si="7"/>
        <v>23393</v>
      </c>
      <c r="Q40" s="174">
        <f t="shared" si="7"/>
        <v>46310</v>
      </c>
      <c r="R40" s="174">
        <f t="shared" si="7"/>
        <v>69899</v>
      </c>
      <c r="S40" s="174">
        <f t="shared" si="7"/>
        <v>2119</v>
      </c>
      <c r="T40" s="174">
        <f t="shared" si="7"/>
        <v>374</v>
      </c>
      <c r="U40" s="174">
        <f t="shared" si="7"/>
        <v>1222</v>
      </c>
      <c r="V40" s="174">
        <f t="shared" si="7"/>
        <v>40064</v>
      </c>
      <c r="W40" s="174">
        <f t="shared" si="7"/>
        <v>386490</v>
      </c>
      <c r="X40" s="174">
        <f t="shared" si="7"/>
        <v>226</v>
      </c>
      <c r="Y40" s="174">
        <f t="shared" si="7"/>
        <v>14563</v>
      </c>
      <c r="Z40" s="175">
        <f t="shared" si="7"/>
        <v>2242</v>
      </c>
    </row>
    <row r="41" spans="1:26" s="148" customFormat="1" ht="9.75">
      <c r="A41" s="208" t="s">
        <v>105</v>
      </c>
      <c r="B41" s="608">
        <f t="shared" si="4"/>
        <v>0</v>
      </c>
      <c r="C41" s="231"/>
      <c r="D41" s="597"/>
      <c r="E41" s="231"/>
      <c r="F41" s="597"/>
      <c r="G41" s="231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7"/>
      <c r="X41" s="166"/>
      <c r="Y41" s="166"/>
      <c r="Z41" s="168"/>
    </row>
    <row r="42" spans="1:26" s="148" customFormat="1" ht="9.75">
      <c r="A42" s="208" t="s">
        <v>243</v>
      </c>
      <c r="B42" s="608">
        <f t="shared" si="4"/>
        <v>173848</v>
      </c>
      <c r="C42" s="234"/>
      <c r="D42" s="603"/>
      <c r="E42" s="234"/>
      <c r="F42" s="603"/>
      <c r="G42" s="234">
        <f>SUM(H42:W42)</f>
        <v>173848</v>
      </c>
      <c r="H42" s="176"/>
      <c r="I42" s="176"/>
      <c r="J42" s="176">
        <v>173848</v>
      </c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3"/>
      <c r="X42" s="176"/>
      <c r="Y42" s="176"/>
      <c r="Z42" s="177"/>
    </row>
    <row r="43" spans="1:26" s="148" customFormat="1" ht="9.75">
      <c r="A43" s="208" t="s">
        <v>244</v>
      </c>
      <c r="B43" s="608">
        <f t="shared" si="4"/>
        <v>633928</v>
      </c>
      <c r="C43" s="234">
        <f>SUM(D43)</f>
        <v>9965</v>
      </c>
      <c r="D43" s="603">
        <v>9965</v>
      </c>
      <c r="E43" s="234">
        <f>SUM(F43)</f>
        <v>10761</v>
      </c>
      <c r="F43" s="603">
        <v>10761</v>
      </c>
      <c r="G43" s="234">
        <f>SUM(H43:Z43)</f>
        <v>613202</v>
      </c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3"/>
      <c r="X43" s="176"/>
      <c r="Y43" s="304">
        <v>613202</v>
      </c>
      <c r="Z43" s="177"/>
    </row>
    <row r="44" spans="1:26" s="148" customFormat="1" ht="10.5" thickBot="1">
      <c r="A44" s="305" t="s">
        <v>245</v>
      </c>
      <c r="B44" s="609">
        <f t="shared" si="4"/>
        <v>0</v>
      </c>
      <c r="C44" s="235"/>
      <c r="D44" s="620"/>
      <c r="E44" s="235"/>
      <c r="F44" s="626"/>
      <c r="G44" s="235">
        <v>0</v>
      </c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7"/>
      <c r="X44" s="306"/>
      <c r="Y44" s="306">
        <v>0</v>
      </c>
      <c r="Z44" s="308"/>
    </row>
    <row r="45" spans="1:26" s="148" customFormat="1" ht="10.5" thickBot="1">
      <c r="A45" s="178" t="s">
        <v>246</v>
      </c>
      <c r="B45" s="604">
        <f aca="true" t="shared" si="8" ref="B45:H45">SUM(B40+B41+B42+B43+B44-B39)</f>
        <v>121139.77000000002</v>
      </c>
      <c r="C45" s="606">
        <f t="shared" si="8"/>
        <v>-2371.2299999999996</v>
      </c>
      <c r="D45" s="604">
        <f t="shared" si="8"/>
        <v>-2371.2299999999996</v>
      </c>
      <c r="E45" s="606">
        <f t="shared" si="8"/>
        <v>-782</v>
      </c>
      <c r="F45" s="604">
        <f t="shared" si="8"/>
        <v>-782</v>
      </c>
      <c r="G45" s="606">
        <f t="shared" si="8"/>
        <v>124293</v>
      </c>
      <c r="H45" s="179">
        <f t="shared" si="8"/>
        <v>-76683</v>
      </c>
      <c r="I45" s="179">
        <f aca="true" t="shared" si="9" ref="I45:Z45">SUM(I40+I41+I42+I43+I44-I39)</f>
        <v>-149143</v>
      </c>
      <c r="J45" s="180">
        <f t="shared" si="9"/>
        <v>34751</v>
      </c>
      <c r="K45" s="179">
        <f t="shared" si="9"/>
        <v>-16384</v>
      </c>
      <c r="L45" s="179">
        <f t="shared" si="9"/>
        <v>-32475</v>
      </c>
      <c r="M45" s="179">
        <f t="shared" si="9"/>
        <v>-1940</v>
      </c>
      <c r="N45" s="179">
        <f t="shared" si="9"/>
        <v>-11643</v>
      </c>
      <c r="O45" s="179">
        <f t="shared" si="9"/>
        <v>-27790</v>
      </c>
      <c r="P45" s="179">
        <f t="shared" si="9"/>
        <v>-8892</v>
      </c>
      <c r="Q45" s="179">
        <f t="shared" si="9"/>
        <v>-50431</v>
      </c>
      <c r="R45" s="179">
        <f t="shared" si="9"/>
        <v>31673</v>
      </c>
      <c r="S45" s="179">
        <f t="shared" si="9"/>
        <v>-54</v>
      </c>
      <c r="T45" s="179">
        <f t="shared" si="9"/>
        <v>-266</v>
      </c>
      <c r="U45" s="179">
        <f t="shared" si="9"/>
        <v>-9095</v>
      </c>
      <c r="V45" s="408">
        <f t="shared" si="9"/>
        <v>16061</v>
      </c>
      <c r="W45" s="408">
        <f t="shared" si="9"/>
        <v>119887</v>
      </c>
      <c r="X45" s="593">
        <f t="shared" si="9"/>
        <v>0</v>
      </c>
      <c r="Y45" s="179">
        <f t="shared" si="9"/>
        <v>366954</v>
      </c>
      <c r="Z45" s="181">
        <f t="shared" si="9"/>
        <v>-60237</v>
      </c>
    </row>
    <row r="47" spans="4:6" ht="12.75">
      <c r="D47" s="205"/>
      <c r="E47" s="205"/>
      <c r="F47" s="205"/>
    </row>
    <row r="48" spans="4:6" ht="12.75">
      <c r="D48" s="206"/>
      <c r="E48" s="206"/>
      <c r="F48" s="206"/>
    </row>
    <row r="49" ht="12.75">
      <c r="I49" s="204"/>
    </row>
    <row r="50" ht="12.75">
      <c r="G50" s="207"/>
    </row>
  </sheetData>
  <sheetProtection/>
  <mergeCells count="4">
    <mergeCell ref="A1:W1"/>
    <mergeCell ref="C3:D3"/>
    <mergeCell ref="E3:F3"/>
    <mergeCell ref="G3:Q3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53"/>
  <sheetViews>
    <sheetView zoomScalePageLayoutView="0" workbookViewId="0" topLeftCell="A1">
      <selection activeCell="W35" sqref="W35"/>
    </sheetView>
  </sheetViews>
  <sheetFormatPr defaultColWidth="9.140625" defaultRowHeight="12.75"/>
  <cols>
    <col min="1" max="1" width="18.00390625" style="0" customWidth="1"/>
    <col min="2" max="2" width="9.8515625" style="0" customWidth="1"/>
    <col min="3" max="3" width="8.00390625" style="0" customWidth="1"/>
    <col min="4" max="4" width="8.140625" style="0" customWidth="1"/>
    <col min="5" max="5" width="7.7109375" style="0" customWidth="1"/>
    <col min="6" max="6" width="8.00390625" style="0" customWidth="1"/>
    <col min="7" max="7" width="9.8515625" style="0" customWidth="1"/>
    <col min="8" max="9" width="8.421875" style="0" customWidth="1"/>
    <col min="10" max="10" width="8.7109375" style="0" customWidth="1"/>
    <col min="11" max="12" width="7.7109375" style="0" customWidth="1"/>
    <col min="13" max="13" width="8.421875" style="0" customWidth="1"/>
    <col min="14" max="14" width="7.8515625" style="0" customWidth="1"/>
    <col min="15" max="17" width="8.421875" style="0" customWidth="1"/>
    <col min="18" max="18" width="8.28125" style="0" customWidth="1"/>
    <col min="19" max="20" width="7.00390625" style="0" customWidth="1"/>
    <col min="21" max="22" width="7.7109375" style="0" customWidth="1"/>
    <col min="23" max="23" width="8.421875" style="0" customWidth="1"/>
    <col min="24" max="24" width="7.57421875" style="0" customWidth="1"/>
    <col min="25" max="25" width="9.57421875" style="0" customWidth="1"/>
    <col min="26" max="26" width="8.421875" style="0" customWidth="1"/>
  </cols>
  <sheetData>
    <row r="1" spans="1:26" ht="20.25" customHeight="1">
      <c r="A1" s="698" t="s">
        <v>296</v>
      </c>
      <c r="B1" s="698"/>
      <c r="C1" s="698"/>
      <c r="D1" s="698"/>
      <c r="E1" s="698"/>
      <c r="F1" s="698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142"/>
      <c r="Y1" s="142" t="s">
        <v>194</v>
      </c>
      <c r="Z1" s="142"/>
    </row>
    <row r="2" spans="1:26" ht="2.25" customHeight="1" thickBot="1">
      <c r="A2" s="195"/>
      <c r="B2" s="195"/>
      <c r="C2" s="195"/>
      <c r="D2" s="195"/>
      <c r="E2" s="195"/>
      <c r="F2" s="195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 t="s">
        <v>177</v>
      </c>
    </row>
    <row r="3" spans="1:26" ht="13.5" customHeight="1" thickBot="1">
      <c r="A3" s="195"/>
      <c r="B3" s="195"/>
      <c r="C3" s="700" t="s">
        <v>247</v>
      </c>
      <c r="D3" s="701"/>
      <c r="E3" s="700" t="s">
        <v>273</v>
      </c>
      <c r="F3" s="701"/>
      <c r="G3" s="702" t="s">
        <v>248</v>
      </c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212"/>
      <c r="S3" s="212"/>
      <c r="T3" s="212"/>
      <c r="U3" s="212"/>
      <c r="V3" s="212"/>
      <c r="W3" s="212"/>
      <c r="X3" s="212"/>
      <c r="Y3" s="212"/>
      <c r="Z3" s="213"/>
    </row>
    <row r="4" spans="1:26" s="148" customFormat="1" ht="10.5" customHeight="1">
      <c r="A4" s="143"/>
      <c r="B4" s="590" t="s">
        <v>567</v>
      </c>
      <c r="C4" s="579" t="s">
        <v>566</v>
      </c>
      <c r="D4" s="214" t="s">
        <v>207</v>
      </c>
      <c r="E4" s="579" t="s">
        <v>566</v>
      </c>
      <c r="F4" s="214" t="s">
        <v>206</v>
      </c>
      <c r="G4" s="579" t="s">
        <v>566</v>
      </c>
      <c r="H4" s="144" t="s">
        <v>195</v>
      </c>
      <c r="I4" s="145" t="s">
        <v>196</v>
      </c>
      <c r="J4" s="145" t="s">
        <v>197</v>
      </c>
      <c r="K4" s="145" t="s">
        <v>198</v>
      </c>
      <c r="L4" s="145" t="s">
        <v>199</v>
      </c>
      <c r="M4" s="145" t="s">
        <v>200</v>
      </c>
      <c r="N4" s="145" t="s">
        <v>201</v>
      </c>
      <c r="O4" s="145" t="s">
        <v>201</v>
      </c>
      <c r="P4" s="145" t="s">
        <v>201</v>
      </c>
      <c r="Q4" s="144" t="s">
        <v>202</v>
      </c>
      <c r="R4" s="146" t="s">
        <v>203</v>
      </c>
      <c r="S4" s="145" t="s">
        <v>204</v>
      </c>
      <c r="T4" s="146" t="s">
        <v>565</v>
      </c>
      <c r="U4" s="146" t="s">
        <v>205</v>
      </c>
      <c r="V4" s="146" t="s">
        <v>208</v>
      </c>
      <c r="W4" s="146" t="s">
        <v>209</v>
      </c>
      <c r="X4" s="146" t="s">
        <v>345</v>
      </c>
      <c r="Y4" s="145" t="s">
        <v>210</v>
      </c>
      <c r="Z4" s="147" t="s">
        <v>211</v>
      </c>
    </row>
    <row r="5" spans="1:26" s="148" customFormat="1" ht="10.5" customHeight="1">
      <c r="A5" s="149"/>
      <c r="B5" s="591">
        <v>2011</v>
      </c>
      <c r="C5" s="580">
        <v>2011</v>
      </c>
      <c r="D5" s="201" t="s">
        <v>222</v>
      </c>
      <c r="E5" s="580">
        <v>2011</v>
      </c>
      <c r="F5" s="201" t="s">
        <v>221</v>
      </c>
      <c r="G5" s="580">
        <v>2011</v>
      </c>
      <c r="H5" s="151" t="s">
        <v>212</v>
      </c>
      <c r="I5" s="150" t="s">
        <v>213</v>
      </c>
      <c r="J5" s="150" t="s">
        <v>214</v>
      </c>
      <c r="K5" s="150"/>
      <c r="L5" s="150" t="s">
        <v>215</v>
      </c>
      <c r="M5" s="150" t="s">
        <v>212</v>
      </c>
      <c r="N5" s="150" t="s">
        <v>216</v>
      </c>
      <c r="O5" s="150" t="s">
        <v>217</v>
      </c>
      <c r="P5" s="150" t="s">
        <v>216</v>
      </c>
      <c r="Q5" s="151" t="s">
        <v>218</v>
      </c>
      <c r="R5" s="152" t="s">
        <v>219</v>
      </c>
      <c r="S5" s="150"/>
      <c r="T5" s="152"/>
      <c r="U5" s="152" t="s">
        <v>220</v>
      </c>
      <c r="V5" s="152" t="s">
        <v>223</v>
      </c>
      <c r="W5" s="152" t="s">
        <v>224</v>
      </c>
      <c r="X5" s="152" t="s">
        <v>346</v>
      </c>
      <c r="Y5" s="150" t="s">
        <v>225</v>
      </c>
      <c r="Z5" s="153" t="s">
        <v>226</v>
      </c>
    </row>
    <row r="6" spans="1:26" s="148" customFormat="1" ht="10.5" customHeight="1" thickBot="1">
      <c r="A6" s="154"/>
      <c r="B6" s="225" t="s">
        <v>292</v>
      </c>
      <c r="C6" s="299"/>
      <c r="D6" s="202" t="s">
        <v>229</v>
      </c>
      <c r="E6" s="299"/>
      <c r="F6" s="202"/>
      <c r="G6" s="299"/>
      <c r="H6" s="156" t="s">
        <v>223</v>
      </c>
      <c r="I6" s="155" t="s">
        <v>227</v>
      </c>
      <c r="J6" s="155"/>
      <c r="K6" s="155"/>
      <c r="L6" s="155" t="s">
        <v>295</v>
      </c>
      <c r="M6" s="155"/>
      <c r="N6" s="155">
        <v>26.28</v>
      </c>
      <c r="O6" s="155"/>
      <c r="P6" s="155">
        <v>27</v>
      </c>
      <c r="Q6" s="156"/>
      <c r="R6" s="157"/>
      <c r="S6" s="155"/>
      <c r="T6" s="158"/>
      <c r="U6" s="158" t="s">
        <v>228</v>
      </c>
      <c r="V6" s="158"/>
      <c r="W6" s="158"/>
      <c r="X6" s="158" t="s">
        <v>347</v>
      </c>
      <c r="Y6" s="155"/>
      <c r="Z6" s="159"/>
    </row>
    <row r="7" spans="1:26" s="148" customFormat="1" ht="10.5" customHeight="1" thickBot="1">
      <c r="A7" s="160" t="s">
        <v>25</v>
      </c>
      <c r="B7" s="238"/>
      <c r="C7" s="161"/>
      <c r="D7" s="164"/>
      <c r="E7" s="161"/>
      <c r="F7" s="164"/>
      <c r="G7" s="161"/>
      <c r="H7" s="162"/>
      <c r="I7" s="162"/>
      <c r="J7" s="162"/>
      <c r="K7" s="162"/>
      <c r="L7" s="162"/>
      <c r="M7" s="162"/>
      <c r="N7" s="162"/>
      <c r="O7" s="162"/>
      <c r="P7" s="163"/>
      <c r="Q7" s="162"/>
      <c r="R7" s="163"/>
      <c r="S7" s="162"/>
      <c r="T7" s="162"/>
      <c r="U7" s="163"/>
      <c r="V7" s="163"/>
      <c r="W7" s="163"/>
      <c r="X7" s="162"/>
      <c r="Y7" s="162"/>
      <c r="Z7" s="164"/>
    </row>
    <row r="8" spans="1:26" s="148" customFormat="1" ht="10.5" customHeight="1">
      <c r="A8" s="165" t="s">
        <v>230</v>
      </c>
      <c r="B8" s="226">
        <f>SUM(G8+E8+C8)</f>
        <v>75650</v>
      </c>
      <c r="C8" s="221"/>
      <c r="D8" s="168"/>
      <c r="E8" s="221"/>
      <c r="F8" s="168"/>
      <c r="G8" s="229">
        <f>SUM(H8:Z8)</f>
        <v>75650</v>
      </c>
      <c r="H8" s="166"/>
      <c r="I8" s="166"/>
      <c r="J8" s="166"/>
      <c r="K8" s="166"/>
      <c r="L8" s="166"/>
      <c r="M8" s="166"/>
      <c r="N8" s="166"/>
      <c r="O8" s="166"/>
      <c r="P8" s="166"/>
      <c r="Q8" s="166">
        <v>75650</v>
      </c>
      <c r="R8" s="166"/>
      <c r="S8" s="166"/>
      <c r="T8" s="166"/>
      <c r="U8" s="166"/>
      <c r="V8" s="166"/>
      <c r="W8" s="167"/>
      <c r="X8" s="166"/>
      <c r="Y8" s="166"/>
      <c r="Z8" s="168"/>
    </row>
    <row r="9" spans="1:26" s="148" customFormat="1" ht="10.5" customHeight="1">
      <c r="A9" s="165" t="s">
        <v>231</v>
      </c>
      <c r="B9" s="226">
        <f aca="true" t="shared" si="0" ref="B9:B18">SUM(G9+E9+C9)</f>
        <v>212324</v>
      </c>
      <c r="C9" s="222"/>
      <c r="D9" s="168"/>
      <c r="E9" s="222"/>
      <c r="F9" s="168"/>
      <c r="G9" s="229">
        <f aca="true" t="shared" si="1" ref="G9:G19">SUM(H9:Z9)</f>
        <v>212324</v>
      </c>
      <c r="H9" s="203">
        <v>212324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7"/>
      <c r="X9" s="166"/>
      <c r="Y9" s="166"/>
      <c r="Z9" s="168"/>
    </row>
    <row r="10" spans="1:26" s="148" customFormat="1" ht="10.5" customHeight="1">
      <c r="A10" s="165" t="s">
        <v>232</v>
      </c>
      <c r="B10" s="226">
        <f t="shared" si="0"/>
        <v>243169</v>
      </c>
      <c r="C10" s="228"/>
      <c r="D10" s="168"/>
      <c r="E10" s="228"/>
      <c r="F10" s="168"/>
      <c r="G10" s="229">
        <f t="shared" si="1"/>
        <v>243169</v>
      </c>
      <c r="H10" s="166"/>
      <c r="I10" s="166">
        <v>153974</v>
      </c>
      <c r="J10" s="166">
        <v>89195</v>
      </c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7"/>
      <c r="X10" s="166"/>
      <c r="Y10" s="166"/>
      <c r="Z10" s="168"/>
    </row>
    <row r="11" spans="1:26" s="148" customFormat="1" ht="10.5" customHeight="1">
      <c r="A11" s="165" t="s">
        <v>134</v>
      </c>
      <c r="B11" s="226">
        <f>SUM(G11+E11+C11)</f>
        <v>491432</v>
      </c>
      <c r="C11" s="229">
        <f>SUM(D11)</f>
        <v>877</v>
      </c>
      <c r="D11" s="168">
        <v>877</v>
      </c>
      <c r="E11" s="229">
        <f>SUM(F11)</f>
        <v>1033</v>
      </c>
      <c r="F11" s="168">
        <v>1033</v>
      </c>
      <c r="G11" s="229">
        <f t="shared" si="1"/>
        <v>489522</v>
      </c>
      <c r="H11" s="166"/>
      <c r="I11" s="166"/>
      <c r="J11" s="166"/>
      <c r="K11" s="166">
        <v>6468</v>
      </c>
      <c r="L11" s="166"/>
      <c r="M11" s="166">
        <v>1772</v>
      </c>
      <c r="N11" s="166">
        <v>4490</v>
      </c>
      <c r="O11" s="166">
        <v>7779</v>
      </c>
      <c r="P11" s="166"/>
      <c r="Q11" s="166"/>
      <c r="R11" s="166"/>
      <c r="S11" s="166"/>
      <c r="T11" s="166"/>
      <c r="U11" s="166"/>
      <c r="V11" s="166">
        <v>40143</v>
      </c>
      <c r="W11" s="167">
        <v>428870</v>
      </c>
      <c r="X11" s="166"/>
      <c r="Y11" s="166"/>
      <c r="Z11" s="168"/>
    </row>
    <row r="12" spans="1:26" s="148" customFormat="1" ht="10.5" customHeight="1">
      <c r="A12" s="165" t="s">
        <v>233</v>
      </c>
      <c r="B12" s="226">
        <f>SUM(G12+E12+C12)</f>
        <v>492176</v>
      </c>
      <c r="C12" s="229"/>
      <c r="D12" s="168"/>
      <c r="E12" s="229"/>
      <c r="F12" s="168"/>
      <c r="G12" s="229">
        <f t="shared" si="1"/>
        <v>492176</v>
      </c>
      <c r="H12" s="166"/>
      <c r="I12" s="166"/>
      <c r="J12" s="166"/>
      <c r="K12" s="166"/>
      <c r="L12" s="166"/>
      <c r="M12" s="166">
        <v>234008</v>
      </c>
      <c r="N12" s="166">
        <v>10570</v>
      </c>
      <c r="O12" s="166">
        <v>88375</v>
      </c>
      <c r="P12" s="166">
        <v>41973</v>
      </c>
      <c r="Q12" s="166"/>
      <c r="R12" s="166">
        <v>115294</v>
      </c>
      <c r="S12" s="166"/>
      <c r="T12" s="166"/>
      <c r="U12" s="166"/>
      <c r="V12" s="166"/>
      <c r="W12" s="167">
        <v>1956</v>
      </c>
      <c r="X12" s="166"/>
      <c r="Y12" s="166"/>
      <c r="Z12" s="168"/>
    </row>
    <row r="13" spans="1:26" s="148" customFormat="1" ht="10.5" customHeight="1">
      <c r="A13" s="165" t="s">
        <v>344</v>
      </c>
      <c r="B13" s="226">
        <f t="shared" si="0"/>
        <v>7</v>
      </c>
      <c r="C13" s="229"/>
      <c r="D13" s="168"/>
      <c r="E13" s="229"/>
      <c r="F13" s="168"/>
      <c r="G13" s="229">
        <f t="shared" si="1"/>
        <v>7</v>
      </c>
      <c r="H13" s="166"/>
      <c r="I13" s="166"/>
      <c r="J13" s="166"/>
      <c r="K13" s="166"/>
      <c r="L13" s="166"/>
      <c r="M13" s="166"/>
      <c r="N13" s="166"/>
      <c r="O13" s="166">
        <v>7</v>
      </c>
      <c r="P13" s="166"/>
      <c r="Q13" s="166"/>
      <c r="R13" s="166"/>
      <c r="S13" s="166"/>
      <c r="T13" s="166"/>
      <c r="U13" s="166"/>
      <c r="V13" s="166"/>
      <c r="W13" s="167"/>
      <c r="X13" s="166"/>
      <c r="Y13" s="166"/>
      <c r="Z13" s="168"/>
    </row>
    <row r="14" spans="1:26" s="148" customFormat="1" ht="10.5" customHeight="1">
      <c r="A14" s="208" t="s">
        <v>234</v>
      </c>
      <c r="B14" s="226">
        <f t="shared" si="0"/>
        <v>338013</v>
      </c>
      <c r="C14" s="229">
        <f>SUM(D14)</f>
        <v>3369</v>
      </c>
      <c r="D14" s="168">
        <v>3369</v>
      </c>
      <c r="E14" s="229">
        <f>SUM(F14)</f>
        <v>1284</v>
      </c>
      <c r="F14" s="168">
        <v>1284</v>
      </c>
      <c r="G14" s="229">
        <f t="shared" si="1"/>
        <v>333360</v>
      </c>
      <c r="H14" s="166">
        <v>160</v>
      </c>
      <c r="I14" s="166"/>
      <c r="J14" s="166"/>
      <c r="K14" s="166"/>
      <c r="L14" s="166"/>
      <c r="M14" s="166">
        <v>7707</v>
      </c>
      <c r="N14" s="166"/>
      <c r="O14" s="166">
        <v>10984</v>
      </c>
      <c r="P14" s="166"/>
      <c r="Q14" s="166"/>
      <c r="R14" s="166"/>
      <c r="S14" s="166"/>
      <c r="T14" s="166"/>
      <c r="U14" s="166"/>
      <c r="V14" s="166">
        <v>31107</v>
      </c>
      <c r="W14" s="167">
        <v>283402</v>
      </c>
      <c r="X14" s="166"/>
      <c r="Y14" s="166"/>
      <c r="Z14" s="168"/>
    </row>
    <row r="15" spans="1:26" s="148" customFormat="1" ht="10.5" customHeight="1">
      <c r="A15" s="208" t="s">
        <v>293</v>
      </c>
      <c r="B15" s="226">
        <f t="shared" si="0"/>
        <v>1961</v>
      </c>
      <c r="C15" s="229">
        <f>SUM(D15)</f>
        <v>1668</v>
      </c>
      <c r="D15" s="168">
        <v>1668</v>
      </c>
      <c r="E15" s="229"/>
      <c r="F15" s="168"/>
      <c r="G15" s="229">
        <f t="shared" si="1"/>
        <v>293</v>
      </c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7">
        <v>255</v>
      </c>
      <c r="X15" s="166"/>
      <c r="Y15" s="166">
        <v>38</v>
      </c>
      <c r="Z15" s="168"/>
    </row>
    <row r="16" spans="1:26" s="148" customFormat="1" ht="10.5" customHeight="1">
      <c r="A16" s="208" t="s">
        <v>235</v>
      </c>
      <c r="B16" s="226">
        <f t="shared" si="0"/>
        <v>45783</v>
      </c>
      <c r="C16" s="229"/>
      <c r="D16" s="168"/>
      <c r="E16" s="229"/>
      <c r="F16" s="168"/>
      <c r="G16" s="229">
        <f t="shared" si="1"/>
        <v>45783</v>
      </c>
      <c r="H16" s="166">
        <v>2035</v>
      </c>
      <c r="I16" s="166">
        <v>5803</v>
      </c>
      <c r="J16" s="166">
        <v>7697</v>
      </c>
      <c r="K16" s="166">
        <v>298</v>
      </c>
      <c r="L16" s="166">
        <v>319</v>
      </c>
      <c r="M16" s="166">
        <v>1513</v>
      </c>
      <c r="N16" s="166"/>
      <c r="O16" s="166">
        <v>1453</v>
      </c>
      <c r="P16" s="166">
        <v>717</v>
      </c>
      <c r="Q16" s="166">
        <v>2377</v>
      </c>
      <c r="R16" s="166"/>
      <c r="S16" s="166"/>
      <c r="T16" s="166"/>
      <c r="U16" s="166"/>
      <c r="V16" s="166"/>
      <c r="W16" s="167">
        <v>2897</v>
      </c>
      <c r="X16" s="166"/>
      <c r="Y16" s="166">
        <v>18373</v>
      </c>
      <c r="Z16" s="168">
        <v>2301</v>
      </c>
    </row>
    <row r="17" spans="1:26" s="148" customFormat="1" ht="10.5" customHeight="1">
      <c r="A17" s="208" t="s">
        <v>294</v>
      </c>
      <c r="B17" s="226">
        <f t="shared" si="0"/>
        <v>1472</v>
      </c>
      <c r="C17" s="228"/>
      <c r="D17" s="168"/>
      <c r="E17" s="228"/>
      <c r="F17" s="168"/>
      <c r="G17" s="229">
        <f t="shared" si="1"/>
        <v>1472</v>
      </c>
      <c r="H17" s="166"/>
      <c r="I17" s="166"/>
      <c r="J17" s="166"/>
      <c r="K17" s="166"/>
      <c r="L17" s="166"/>
      <c r="M17" s="166">
        <v>12</v>
      </c>
      <c r="N17" s="166">
        <v>700</v>
      </c>
      <c r="O17" s="166">
        <v>650</v>
      </c>
      <c r="P17" s="166">
        <v>110</v>
      </c>
      <c r="Q17" s="166"/>
      <c r="R17" s="166"/>
      <c r="S17" s="166"/>
      <c r="T17" s="166"/>
      <c r="U17" s="166"/>
      <c r="V17" s="166"/>
      <c r="W17" s="167"/>
      <c r="X17" s="166"/>
      <c r="Y17" s="166"/>
      <c r="Z17" s="168"/>
    </row>
    <row r="18" spans="1:26" s="148" customFormat="1" ht="10.5" customHeight="1">
      <c r="A18" s="208" t="s">
        <v>236</v>
      </c>
      <c r="B18" s="226">
        <f t="shared" si="0"/>
        <v>129</v>
      </c>
      <c r="C18" s="228"/>
      <c r="D18" s="168"/>
      <c r="E18" s="228"/>
      <c r="F18" s="168"/>
      <c r="G18" s="229">
        <f t="shared" si="1"/>
        <v>129</v>
      </c>
      <c r="H18" s="166"/>
      <c r="I18" s="169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7"/>
      <c r="X18" s="166"/>
      <c r="Y18" s="166">
        <v>129</v>
      </c>
      <c r="Z18" s="168"/>
    </row>
    <row r="19" spans="1:26" s="148" customFormat="1" ht="10.5" customHeight="1" thickBot="1">
      <c r="A19" s="215" t="s">
        <v>237</v>
      </c>
      <c r="B19" s="227">
        <f>SUM(G19+E19+C19)</f>
        <v>206455</v>
      </c>
      <c r="C19" s="230">
        <f>SUM(D19)</f>
        <v>12555</v>
      </c>
      <c r="D19" s="184">
        <v>12555</v>
      </c>
      <c r="E19" s="230">
        <f>SUM(F19)</f>
        <v>9887</v>
      </c>
      <c r="F19" s="184">
        <v>9887</v>
      </c>
      <c r="G19" s="229">
        <f t="shared" si="1"/>
        <v>184013</v>
      </c>
      <c r="H19" s="182">
        <v>2378</v>
      </c>
      <c r="I19" s="182">
        <v>1874</v>
      </c>
      <c r="J19" s="182"/>
      <c r="K19" s="182">
        <v>2234</v>
      </c>
      <c r="L19" s="182"/>
      <c r="M19" s="182">
        <v>24453</v>
      </c>
      <c r="N19" s="182">
        <v>5375</v>
      </c>
      <c r="O19" s="182">
        <v>12101</v>
      </c>
      <c r="P19" s="182">
        <v>3448</v>
      </c>
      <c r="Q19" s="182">
        <v>955</v>
      </c>
      <c r="R19" s="182">
        <v>32807</v>
      </c>
      <c r="S19" s="182">
        <v>4237</v>
      </c>
      <c r="T19" s="182">
        <v>748</v>
      </c>
      <c r="U19" s="182">
        <v>2445</v>
      </c>
      <c r="V19" s="182">
        <v>8479</v>
      </c>
      <c r="W19" s="183">
        <v>73464</v>
      </c>
      <c r="X19" s="182">
        <v>902</v>
      </c>
      <c r="Y19" s="182">
        <v>8113</v>
      </c>
      <c r="Z19" s="184"/>
    </row>
    <row r="20" spans="1:26" s="148" customFormat="1" ht="10.5" customHeight="1" thickBot="1">
      <c r="A20" s="589" t="s">
        <v>26</v>
      </c>
      <c r="B20" s="216">
        <f>SUM(G20+E20+C20)</f>
        <v>2108571</v>
      </c>
      <c r="C20" s="216">
        <f aca="true" t="shared" si="2" ref="C20:Z20">SUM(C8:C19)</f>
        <v>18469</v>
      </c>
      <c r="D20" s="186">
        <f t="shared" si="2"/>
        <v>18469</v>
      </c>
      <c r="E20" s="216">
        <f>SUM(E8:E19)</f>
        <v>12204</v>
      </c>
      <c r="F20" s="186">
        <f>SUM(F8:F19)</f>
        <v>12204</v>
      </c>
      <c r="G20" s="216">
        <f t="shared" si="2"/>
        <v>2077898</v>
      </c>
      <c r="H20" s="185">
        <f t="shared" si="2"/>
        <v>216897</v>
      </c>
      <c r="I20" s="185">
        <f t="shared" si="2"/>
        <v>161651</v>
      </c>
      <c r="J20" s="185">
        <f t="shared" si="2"/>
        <v>96892</v>
      </c>
      <c r="K20" s="185">
        <f t="shared" si="2"/>
        <v>9000</v>
      </c>
      <c r="L20" s="185">
        <f t="shared" si="2"/>
        <v>319</v>
      </c>
      <c r="M20" s="185">
        <f t="shared" si="2"/>
        <v>269465</v>
      </c>
      <c r="N20" s="185">
        <f t="shared" si="2"/>
        <v>21135</v>
      </c>
      <c r="O20" s="185">
        <f t="shared" si="2"/>
        <v>121349</v>
      </c>
      <c r="P20" s="185">
        <f t="shared" si="2"/>
        <v>46248</v>
      </c>
      <c r="Q20" s="185">
        <f t="shared" si="2"/>
        <v>78982</v>
      </c>
      <c r="R20" s="185">
        <f t="shared" si="2"/>
        <v>148101</v>
      </c>
      <c r="S20" s="185">
        <f t="shared" si="2"/>
        <v>4237</v>
      </c>
      <c r="T20" s="185">
        <f t="shared" si="2"/>
        <v>748</v>
      </c>
      <c r="U20" s="185">
        <f t="shared" si="2"/>
        <v>2445</v>
      </c>
      <c r="V20" s="185">
        <f t="shared" si="2"/>
        <v>79729</v>
      </c>
      <c r="W20" s="185">
        <f t="shared" si="2"/>
        <v>790844</v>
      </c>
      <c r="X20" s="185">
        <f t="shared" si="2"/>
        <v>902</v>
      </c>
      <c r="Y20" s="185">
        <f t="shared" si="2"/>
        <v>26653</v>
      </c>
      <c r="Z20" s="186">
        <f t="shared" si="2"/>
        <v>2301</v>
      </c>
    </row>
    <row r="21" spans="1:26" s="148" customFormat="1" ht="10.5" customHeight="1" thickBot="1">
      <c r="A21" s="209" t="s">
        <v>24</v>
      </c>
      <c r="B21" s="237"/>
      <c r="C21" s="231"/>
      <c r="D21" s="172"/>
      <c r="E21" s="231"/>
      <c r="F21" s="172"/>
      <c r="G21" s="231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1"/>
      <c r="X21" s="170"/>
      <c r="Y21" s="170"/>
      <c r="Z21" s="172"/>
    </row>
    <row r="22" spans="1:26" s="148" customFormat="1" ht="10.5" customHeight="1">
      <c r="A22" s="208" t="s">
        <v>91</v>
      </c>
      <c r="B22" s="226">
        <f>SUM(G22+E22+C22)</f>
        <v>360854</v>
      </c>
      <c r="C22" s="229">
        <f>SUM(D22)</f>
        <v>166</v>
      </c>
      <c r="D22" s="168">
        <v>166</v>
      </c>
      <c r="E22" s="229">
        <f>SUM(F22)</f>
        <v>200</v>
      </c>
      <c r="F22" s="168">
        <v>200</v>
      </c>
      <c r="G22" s="229">
        <f aca="true" t="shared" si="3" ref="G22:G42">SUM(H22:Z22)</f>
        <v>360488</v>
      </c>
      <c r="H22" s="166">
        <v>191132</v>
      </c>
      <c r="I22" s="166">
        <v>55247</v>
      </c>
      <c r="J22" s="166">
        <v>2157</v>
      </c>
      <c r="K22" s="166">
        <v>2450</v>
      </c>
      <c r="L22" s="166">
        <v>16719</v>
      </c>
      <c r="M22" s="166">
        <v>8834</v>
      </c>
      <c r="N22" s="166">
        <v>2390</v>
      </c>
      <c r="O22" s="166">
        <v>7589</v>
      </c>
      <c r="P22" s="166">
        <v>2700</v>
      </c>
      <c r="Q22" s="166">
        <v>15925</v>
      </c>
      <c r="R22" s="166">
        <v>1596</v>
      </c>
      <c r="S22" s="166"/>
      <c r="T22" s="166">
        <v>166</v>
      </c>
      <c r="U22" s="166">
        <v>166</v>
      </c>
      <c r="V22" s="166">
        <v>1160</v>
      </c>
      <c r="W22" s="167">
        <v>15429</v>
      </c>
      <c r="X22" s="166"/>
      <c r="Y22" s="166">
        <v>36242</v>
      </c>
      <c r="Z22" s="168">
        <v>586</v>
      </c>
    </row>
    <row r="23" spans="1:26" s="148" customFormat="1" ht="10.5" customHeight="1">
      <c r="A23" s="208" t="s">
        <v>92</v>
      </c>
      <c r="B23" s="226">
        <f>SUM(G23+E23+C23)</f>
        <v>754911</v>
      </c>
      <c r="C23" s="229">
        <f>SUM(D23)</f>
        <v>23392</v>
      </c>
      <c r="D23" s="168">
        <v>23392</v>
      </c>
      <c r="E23" s="229">
        <f>SUM(F23)</f>
        <v>20145</v>
      </c>
      <c r="F23" s="168">
        <v>20145</v>
      </c>
      <c r="G23" s="229">
        <f t="shared" si="3"/>
        <v>711374</v>
      </c>
      <c r="H23" s="166">
        <v>33200</v>
      </c>
      <c r="I23" s="166">
        <v>36906</v>
      </c>
      <c r="J23" s="166"/>
      <c r="K23" s="166">
        <v>12003</v>
      </c>
      <c r="L23" s="166">
        <v>7328</v>
      </c>
      <c r="M23" s="166">
        <v>128553</v>
      </c>
      <c r="N23" s="166">
        <v>29380</v>
      </c>
      <c r="O23" s="166">
        <v>81464</v>
      </c>
      <c r="P23" s="166">
        <v>40012</v>
      </c>
      <c r="Q23" s="166">
        <v>16433</v>
      </c>
      <c r="R23" s="166">
        <v>29616</v>
      </c>
      <c r="S23" s="166"/>
      <c r="T23" s="166"/>
      <c r="U23" s="166"/>
      <c r="V23" s="166">
        <v>25167</v>
      </c>
      <c r="W23" s="167">
        <v>267227</v>
      </c>
      <c r="X23" s="166"/>
      <c r="Y23" s="166">
        <v>4085</v>
      </c>
      <c r="Z23" s="168"/>
    </row>
    <row r="24" spans="1:26" s="148" customFormat="1" ht="10.5" customHeight="1">
      <c r="A24" s="208" t="s">
        <v>93</v>
      </c>
      <c r="B24" s="226">
        <f>SUM(G24+E24+C24)</f>
        <v>155589</v>
      </c>
      <c r="C24" s="229">
        <f>SUM(D24)</f>
        <v>5030</v>
      </c>
      <c r="D24" s="168">
        <v>5030</v>
      </c>
      <c r="E24" s="229">
        <f>SUM(F24)</f>
        <v>1000</v>
      </c>
      <c r="F24" s="168">
        <v>1000</v>
      </c>
      <c r="G24" s="229">
        <f t="shared" si="3"/>
        <v>149559</v>
      </c>
      <c r="H24" s="166">
        <v>9130</v>
      </c>
      <c r="I24" s="166">
        <v>6473</v>
      </c>
      <c r="J24" s="166"/>
      <c r="K24" s="166">
        <v>996</v>
      </c>
      <c r="L24" s="166">
        <v>996</v>
      </c>
      <c r="M24" s="166">
        <v>13617</v>
      </c>
      <c r="N24" s="166">
        <v>6639</v>
      </c>
      <c r="O24" s="166">
        <v>13278</v>
      </c>
      <c r="P24" s="166">
        <v>4979</v>
      </c>
      <c r="Q24" s="166">
        <v>7469</v>
      </c>
      <c r="R24" s="166">
        <v>3320</v>
      </c>
      <c r="S24" s="166">
        <v>996</v>
      </c>
      <c r="T24" s="166">
        <v>996</v>
      </c>
      <c r="U24" s="166">
        <v>10690</v>
      </c>
      <c r="V24" s="166">
        <v>17608</v>
      </c>
      <c r="W24" s="167">
        <v>39833</v>
      </c>
      <c r="X24" s="166"/>
      <c r="Y24" s="166">
        <v>12539</v>
      </c>
      <c r="Z24" s="168"/>
    </row>
    <row r="25" spans="1:26" s="148" customFormat="1" ht="10.5" customHeight="1">
      <c r="A25" s="208" t="s">
        <v>94</v>
      </c>
      <c r="B25" s="226">
        <f>SUM(G25+E25+C25)</f>
        <v>398</v>
      </c>
      <c r="C25" s="229"/>
      <c r="D25" s="168"/>
      <c r="E25" s="229"/>
      <c r="F25" s="168"/>
      <c r="G25" s="229">
        <f t="shared" si="3"/>
        <v>398</v>
      </c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7"/>
      <c r="X25" s="166"/>
      <c r="Y25" s="166">
        <v>398</v>
      </c>
      <c r="Z25" s="168"/>
    </row>
    <row r="26" spans="1:26" s="148" customFormat="1" ht="10.5" customHeight="1">
      <c r="A26" s="208" t="s">
        <v>95</v>
      </c>
      <c r="B26" s="226">
        <f aca="true" t="shared" si="4" ref="B26:B46">SUM(G26+E26+C26)</f>
        <v>830</v>
      </c>
      <c r="C26" s="229"/>
      <c r="D26" s="168"/>
      <c r="E26" s="229"/>
      <c r="F26" s="168"/>
      <c r="G26" s="229">
        <f t="shared" si="3"/>
        <v>830</v>
      </c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7"/>
      <c r="X26" s="166"/>
      <c r="Y26" s="166">
        <v>830</v>
      </c>
      <c r="Z26" s="168"/>
    </row>
    <row r="27" spans="1:26" s="148" customFormat="1" ht="10.5" customHeight="1">
      <c r="A27" s="208" t="s">
        <v>96</v>
      </c>
      <c r="B27" s="226">
        <f t="shared" si="4"/>
        <v>224594</v>
      </c>
      <c r="C27" s="229">
        <f>SUM(D27)</f>
        <v>1328</v>
      </c>
      <c r="D27" s="168">
        <v>1328</v>
      </c>
      <c r="E27" s="229">
        <f>SUM(F27)</f>
        <v>1526</v>
      </c>
      <c r="F27" s="168">
        <v>1526</v>
      </c>
      <c r="G27" s="229">
        <f t="shared" si="3"/>
        <v>221740</v>
      </c>
      <c r="H27" s="166">
        <v>4198</v>
      </c>
      <c r="I27" s="166">
        <v>11368</v>
      </c>
      <c r="J27" s="166">
        <v>8554</v>
      </c>
      <c r="K27" s="166">
        <v>2015</v>
      </c>
      <c r="L27" s="166">
        <v>21841</v>
      </c>
      <c r="M27" s="166">
        <v>11989</v>
      </c>
      <c r="N27" s="166">
        <v>4938</v>
      </c>
      <c r="O27" s="166">
        <v>15905</v>
      </c>
      <c r="P27" s="166">
        <v>10315</v>
      </c>
      <c r="Q27" s="166">
        <v>3417</v>
      </c>
      <c r="R27" s="166">
        <v>6117</v>
      </c>
      <c r="S27" s="166">
        <v>1160</v>
      </c>
      <c r="T27" s="166">
        <v>432</v>
      </c>
      <c r="U27" s="166">
        <v>1160</v>
      </c>
      <c r="V27" s="166">
        <v>3771</v>
      </c>
      <c r="W27" s="167">
        <v>93410</v>
      </c>
      <c r="X27" s="166"/>
      <c r="Y27" s="166">
        <v>20905</v>
      </c>
      <c r="Z27" s="168">
        <v>245</v>
      </c>
    </row>
    <row r="28" spans="1:26" s="148" customFormat="1" ht="10.5" customHeight="1">
      <c r="A28" s="208" t="s">
        <v>97</v>
      </c>
      <c r="B28" s="226">
        <f t="shared" si="4"/>
        <v>1412596</v>
      </c>
      <c r="C28" s="229"/>
      <c r="D28" s="168"/>
      <c r="E28" s="229"/>
      <c r="F28" s="168"/>
      <c r="G28" s="229">
        <f t="shared" si="3"/>
        <v>1412596</v>
      </c>
      <c r="H28" s="166">
        <v>93513</v>
      </c>
      <c r="I28" s="166">
        <v>269462</v>
      </c>
      <c r="J28" s="166">
        <v>325420</v>
      </c>
      <c r="K28" s="166">
        <v>15046</v>
      </c>
      <c r="L28" s="166">
        <v>17072</v>
      </c>
      <c r="M28" s="166">
        <v>47611</v>
      </c>
      <c r="N28" s="166"/>
      <c r="O28" s="166">
        <v>51360</v>
      </c>
      <c r="P28" s="166">
        <v>11872</v>
      </c>
      <c r="Q28" s="166">
        <v>106100</v>
      </c>
      <c r="R28" s="166">
        <v>1726</v>
      </c>
      <c r="S28" s="166"/>
      <c r="T28" s="166"/>
      <c r="U28" s="166"/>
      <c r="V28" s="166">
        <v>6363</v>
      </c>
      <c r="W28" s="167">
        <v>58880</v>
      </c>
      <c r="X28" s="166"/>
      <c r="Y28" s="166">
        <v>309564</v>
      </c>
      <c r="Z28" s="168">
        <v>98607</v>
      </c>
    </row>
    <row r="29" spans="1:26" s="148" customFormat="1" ht="10.5" customHeight="1">
      <c r="A29" s="208" t="s">
        <v>139</v>
      </c>
      <c r="B29" s="226">
        <f t="shared" si="4"/>
        <v>497234</v>
      </c>
      <c r="C29" s="229"/>
      <c r="D29" s="168"/>
      <c r="E29" s="229"/>
      <c r="F29" s="168"/>
      <c r="G29" s="229">
        <f t="shared" si="3"/>
        <v>497234</v>
      </c>
      <c r="H29" s="166">
        <v>32917</v>
      </c>
      <c r="I29" s="166">
        <v>94850</v>
      </c>
      <c r="J29" s="166">
        <v>114548</v>
      </c>
      <c r="K29" s="166">
        <v>5297</v>
      </c>
      <c r="L29" s="166">
        <v>6010</v>
      </c>
      <c r="M29" s="166">
        <v>16759</v>
      </c>
      <c r="N29" s="166"/>
      <c r="O29" s="166">
        <v>18079</v>
      </c>
      <c r="P29" s="166">
        <v>4179</v>
      </c>
      <c r="Q29" s="166">
        <v>37347</v>
      </c>
      <c r="R29" s="166">
        <v>607</v>
      </c>
      <c r="S29" s="166"/>
      <c r="T29" s="166"/>
      <c r="U29" s="166"/>
      <c r="V29" s="166">
        <v>2240</v>
      </c>
      <c r="W29" s="167">
        <v>20725</v>
      </c>
      <c r="X29" s="166"/>
      <c r="Y29" s="166">
        <v>108967</v>
      </c>
      <c r="Z29" s="168">
        <v>34709</v>
      </c>
    </row>
    <row r="30" spans="1:26" s="148" customFormat="1" ht="10.5" customHeight="1">
      <c r="A30" s="208" t="s">
        <v>99</v>
      </c>
      <c r="B30" s="226">
        <f t="shared" si="4"/>
        <v>21609</v>
      </c>
      <c r="C30" s="229"/>
      <c r="D30" s="168"/>
      <c r="E30" s="229"/>
      <c r="F30" s="168"/>
      <c r="G30" s="229">
        <f t="shared" si="3"/>
        <v>21609</v>
      </c>
      <c r="H30" s="166">
        <v>2091</v>
      </c>
      <c r="I30" s="166">
        <v>5643</v>
      </c>
      <c r="J30" s="166">
        <v>1261</v>
      </c>
      <c r="K30" s="166">
        <v>498</v>
      </c>
      <c r="L30" s="166">
        <v>199</v>
      </c>
      <c r="M30" s="166">
        <v>830</v>
      </c>
      <c r="N30" s="166"/>
      <c r="O30" s="166">
        <v>1494</v>
      </c>
      <c r="P30" s="166">
        <v>133</v>
      </c>
      <c r="Q30" s="166">
        <v>2855</v>
      </c>
      <c r="R30" s="166"/>
      <c r="S30" s="166"/>
      <c r="T30" s="166"/>
      <c r="U30" s="166"/>
      <c r="V30" s="166">
        <v>133</v>
      </c>
      <c r="W30" s="167">
        <v>431</v>
      </c>
      <c r="X30" s="166"/>
      <c r="Y30" s="166">
        <v>4647</v>
      </c>
      <c r="Z30" s="168">
        <v>1394</v>
      </c>
    </row>
    <row r="31" spans="1:26" s="148" customFormat="1" ht="10.5" customHeight="1">
      <c r="A31" s="208" t="s">
        <v>100</v>
      </c>
      <c r="B31" s="226">
        <f t="shared" si="4"/>
        <v>109359</v>
      </c>
      <c r="C31" s="229"/>
      <c r="D31" s="168"/>
      <c r="E31" s="229"/>
      <c r="F31" s="168"/>
      <c r="G31" s="229">
        <f t="shared" si="3"/>
        <v>109359</v>
      </c>
      <c r="H31" s="166">
        <v>6945</v>
      </c>
      <c r="I31" s="166">
        <v>10957</v>
      </c>
      <c r="J31" s="166">
        <v>32766</v>
      </c>
      <c r="K31" s="166">
        <v>1996</v>
      </c>
      <c r="L31" s="166">
        <v>730</v>
      </c>
      <c r="M31" s="166">
        <v>2730</v>
      </c>
      <c r="N31" s="166">
        <v>17</v>
      </c>
      <c r="O31" s="166">
        <v>4624</v>
      </c>
      <c r="P31" s="166">
        <v>1133</v>
      </c>
      <c r="Q31" s="166">
        <v>6900</v>
      </c>
      <c r="R31" s="166"/>
      <c r="S31" s="166"/>
      <c r="T31" s="166"/>
      <c r="U31" s="166"/>
      <c r="V31" s="166">
        <v>554</v>
      </c>
      <c r="W31" s="167">
        <v>5193</v>
      </c>
      <c r="X31" s="166"/>
      <c r="Y31" s="166">
        <v>29426</v>
      </c>
      <c r="Z31" s="168">
        <v>5388</v>
      </c>
    </row>
    <row r="32" spans="1:26" s="148" customFormat="1" ht="10.5" customHeight="1">
      <c r="A32" s="208" t="s">
        <v>101</v>
      </c>
      <c r="B32" s="226">
        <f t="shared" si="4"/>
        <v>35546</v>
      </c>
      <c r="C32" s="229"/>
      <c r="D32" s="168"/>
      <c r="E32" s="229">
        <f>SUM(F32)</f>
        <v>366</v>
      </c>
      <c r="F32" s="168">
        <v>366</v>
      </c>
      <c r="G32" s="229">
        <f t="shared" si="3"/>
        <v>35180</v>
      </c>
      <c r="H32" s="166">
        <v>2258</v>
      </c>
      <c r="I32" s="166">
        <v>1199</v>
      </c>
      <c r="J32" s="166"/>
      <c r="K32" s="166">
        <v>753</v>
      </c>
      <c r="L32" s="166">
        <v>150</v>
      </c>
      <c r="M32" s="166">
        <v>3278</v>
      </c>
      <c r="N32" s="166">
        <v>3218</v>
      </c>
      <c r="O32" s="166">
        <v>5130</v>
      </c>
      <c r="P32" s="166">
        <v>2023</v>
      </c>
      <c r="Q32" s="166">
        <v>1506</v>
      </c>
      <c r="R32" s="166">
        <v>2374</v>
      </c>
      <c r="S32" s="166"/>
      <c r="T32" s="166"/>
      <c r="U32" s="166"/>
      <c r="V32" s="166">
        <v>376</v>
      </c>
      <c r="W32" s="167">
        <v>10620</v>
      </c>
      <c r="X32" s="166"/>
      <c r="Y32" s="166">
        <v>2295</v>
      </c>
      <c r="Z32" s="168"/>
    </row>
    <row r="33" spans="1:26" s="148" customFormat="1" ht="10.5" customHeight="1">
      <c r="A33" s="208" t="s">
        <v>238</v>
      </c>
      <c r="B33" s="226">
        <f t="shared" si="4"/>
        <v>62673</v>
      </c>
      <c r="C33" s="229">
        <f>SUM(D33)</f>
        <v>1110</v>
      </c>
      <c r="D33" s="168">
        <v>1110</v>
      </c>
      <c r="E33" s="229">
        <f>SUM(F33)</f>
        <v>2783</v>
      </c>
      <c r="F33" s="168">
        <v>2783</v>
      </c>
      <c r="G33" s="229">
        <f t="shared" si="3"/>
        <v>58780</v>
      </c>
      <c r="H33" s="166">
        <v>29252</v>
      </c>
      <c r="I33" s="166">
        <v>11613</v>
      </c>
      <c r="J33" s="166"/>
      <c r="K33" s="166">
        <v>2015</v>
      </c>
      <c r="L33" s="166"/>
      <c r="M33" s="166">
        <v>5995</v>
      </c>
      <c r="N33" s="166">
        <v>30</v>
      </c>
      <c r="O33" s="166">
        <v>5665</v>
      </c>
      <c r="P33" s="166"/>
      <c r="Q33" s="166">
        <v>4210</v>
      </c>
      <c r="R33" s="166"/>
      <c r="S33" s="166"/>
      <c r="T33" s="166"/>
      <c r="U33" s="166"/>
      <c r="V33" s="166"/>
      <c r="W33" s="167"/>
      <c r="X33" s="166"/>
      <c r="Y33" s="166"/>
      <c r="Z33" s="168"/>
    </row>
    <row r="34" spans="1:26" s="148" customFormat="1" ht="10.5" customHeight="1">
      <c r="A34" s="208" t="s">
        <v>239</v>
      </c>
      <c r="B34" s="226">
        <f t="shared" si="4"/>
        <v>217158</v>
      </c>
      <c r="C34" s="229">
        <f>SUM(D34)</f>
        <v>12555</v>
      </c>
      <c r="D34" s="168">
        <v>12555</v>
      </c>
      <c r="E34" s="229">
        <f>SUM(F34)</f>
        <v>9887</v>
      </c>
      <c r="F34" s="168">
        <v>9887</v>
      </c>
      <c r="G34" s="229">
        <f t="shared" si="3"/>
        <v>194716</v>
      </c>
      <c r="H34" s="166">
        <v>2790</v>
      </c>
      <c r="I34" s="166">
        <v>3206</v>
      </c>
      <c r="J34" s="166"/>
      <c r="K34" s="166">
        <v>2653</v>
      </c>
      <c r="L34" s="166"/>
      <c r="M34" s="166">
        <v>24453</v>
      </c>
      <c r="N34" s="166">
        <v>5375</v>
      </c>
      <c r="O34" s="166">
        <v>12388</v>
      </c>
      <c r="P34" s="166">
        <v>3448</v>
      </c>
      <c r="Q34" s="166">
        <v>1560</v>
      </c>
      <c r="R34" s="166">
        <v>32807</v>
      </c>
      <c r="S34" s="166">
        <v>4237</v>
      </c>
      <c r="T34" s="166">
        <v>748</v>
      </c>
      <c r="U34" s="166">
        <v>2445</v>
      </c>
      <c r="V34" s="166">
        <v>8479</v>
      </c>
      <c r="W34" s="167">
        <v>74146</v>
      </c>
      <c r="X34" s="166">
        <v>902</v>
      </c>
      <c r="Y34" s="166">
        <v>15079</v>
      </c>
      <c r="Z34" s="168"/>
    </row>
    <row r="35" spans="1:26" s="148" customFormat="1" ht="10.5" customHeight="1">
      <c r="A35" s="208" t="s">
        <v>240</v>
      </c>
      <c r="B35" s="226">
        <f t="shared" si="4"/>
        <v>44762</v>
      </c>
      <c r="C35" s="229"/>
      <c r="D35" s="168"/>
      <c r="E35" s="229"/>
      <c r="F35" s="168"/>
      <c r="G35" s="229">
        <f t="shared" si="3"/>
        <v>44762</v>
      </c>
      <c r="H35" s="166">
        <v>2035</v>
      </c>
      <c r="I35" s="166">
        <v>5803</v>
      </c>
      <c r="J35" s="166">
        <v>6987</v>
      </c>
      <c r="K35" s="166">
        <v>298</v>
      </c>
      <c r="L35" s="166">
        <v>319</v>
      </c>
      <c r="M35" s="166">
        <v>1513</v>
      </c>
      <c r="N35" s="166"/>
      <c r="O35" s="166">
        <v>1453</v>
      </c>
      <c r="P35" s="166">
        <v>717</v>
      </c>
      <c r="Q35" s="166">
        <v>2377</v>
      </c>
      <c r="R35" s="166"/>
      <c r="S35" s="166"/>
      <c r="T35" s="166"/>
      <c r="U35" s="166"/>
      <c r="V35" s="166"/>
      <c r="W35" s="167">
        <v>2890</v>
      </c>
      <c r="X35" s="166"/>
      <c r="Y35" s="166">
        <v>18069</v>
      </c>
      <c r="Z35" s="168">
        <v>2301</v>
      </c>
    </row>
    <row r="36" spans="1:26" s="148" customFormat="1" ht="10.5" customHeight="1">
      <c r="A36" s="208" t="s">
        <v>305</v>
      </c>
      <c r="B36" s="226">
        <f t="shared" si="4"/>
        <v>9850</v>
      </c>
      <c r="C36" s="229"/>
      <c r="D36" s="168"/>
      <c r="E36" s="229"/>
      <c r="F36" s="168"/>
      <c r="G36" s="229">
        <f t="shared" si="3"/>
        <v>9850</v>
      </c>
      <c r="H36" s="166"/>
      <c r="I36" s="166"/>
      <c r="J36" s="166"/>
      <c r="K36" s="166"/>
      <c r="L36" s="166"/>
      <c r="M36" s="166">
        <v>2725</v>
      </c>
      <c r="N36" s="166">
        <v>2040</v>
      </c>
      <c r="O36" s="166">
        <v>3430</v>
      </c>
      <c r="P36" s="166">
        <v>1510</v>
      </c>
      <c r="Q36" s="166"/>
      <c r="R36" s="166">
        <v>145</v>
      </c>
      <c r="S36" s="166"/>
      <c r="T36" s="166"/>
      <c r="U36" s="166"/>
      <c r="V36" s="166"/>
      <c r="W36" s="167"/>
      <c r="X36" s="166"/>
      <c r="Y36" s="166"/>
      <c r="Z36" s="168"/>
    </row>
    <row r="37" spans="1:26" s="148" customFormat="1" ht="11.25" customHeight="1">
      <c r="A37" s="208" t="s">
        <v>241</v>
      </c>
      <c r="B37" s="226">
        <f t="shared" si="4"/>
        <v>15487</v>
      </c>
      <c r="C37" s="229">
        <f>SUM(D37)</f>
        <v>184</v>
      </c>
      <c r="D37" s="168">
        <v>184</v>
      </c>
      <c r="E37" s="229">
        <f>SUM(F37)</f>
        <v>92</v>
      </c>
      <c r="F37" s="300">
        <v>92</v>
      </c>
      <c r="G37" s="229">
        <f t="shared" si="3"/>
        <v>15211</v>
      </c>
      <c r="H37" s="166"/>
      <c r="I37" s="166">
        <v>66</v>
      </c>
      <c r="J37" s="166">
        <v>42</v>
      </c>
      <c r="K37" s="166">
        <v>39</v>
      </c>
      <c r="L37" s="166"/>
      <c r="M37" s="166">
        <v>710</v>
      </c>
      <c r="N37" s="166">
        <v>78</v>
      </c>
      <c r="O37" s="166">
        <v>399</v>
      </c>
      <c r="P37" s="166">
        <v>92</v>
      </c>
      <c r="Q37" s="166">
        <v>39</v>
      </c>
      <c r="R37" s="166">
        <v>199</v>
      </c>
      <c r="S37" s="166">
        <v>66</v>
      </c>
      <c r="T37" s="166">
        <v>66</v>
      </c>
      <c r="U37" s="166">
        <v>66</v>
      </c>
      <c r="V37" s="166">
        <v>78</v>
      </c>
      <c r="W37" s="167">
        <v>1378</v>
      </c>
      <c r="X37" s="166">
        <v>100</v>
      </c>
      <c r="Y37" s="166">
        <v>11793</v>
      </c>
      <c r="Z37" s="168"/>
    </row>
    <row r="38" spans="1:26" s="148" customFormat="1" ht="10.5" customHeight="1" thickBot="1">
      <c r="A38" s="215" t="s">
        <v>242</v>
      </c>
      <c r="B38" s="227">
        <f t="shared" si="4"/>
        <v>27</v>
      </c>
      <c r="C38" s="232"/>
      <c r="D38" s="184"/>
      <c r="E38" s="232"/>
      <c r="F38" s="301"/>
      <c r="G38" s="230">
        <f t="shared" si="3"/>
        <v>27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3"/>
      <c r="X38" s="182"/>
      <c r="Y38" s="182">
        <v>27</v>
      </c>
      <c r="Z38" s="184"/>
    </row>
    <row r="39" spans="1:26" s="148" customFormat="1" ht="10.5" customHeight="1" thickBot="1">
      <c r="A39" s="143" t="s">
        <v>7</v>
      </c>
      <c r="B39" s="219">
        <f t="shared" si="4"/>
        <v>3923477</v>
      </c>
      <c r="C39" s="233">
        <f>SUM(C22:C37)</f>
        <v>43765</v>
      </c>
      <c r="D39" s="188">
        <f>SUM(D22:D38)</f>
        <v>43765</v>
      </c>
      <c r="E39" s="233">
        <f>SUM(E22:E37)</f>
        <v>35999</v>
      </c>
      <c r="F39" s="188">
        <f>SUM(F22:F38)</f>
        <v>35999</v>
      </c>
      <c r="G39" s="233">
        <f t="shared" si="3"/>
        <v>3843713</v>
      </c>
      <c r="H39" s="578">
        <f aca="true" t="shared" si="5" ref="H39:Z39">SUM(H22:H38)</f>
        <v>409461</v>
      </c>
      <c r="I39" s="187">
        <f t="shared" si="5"/>
        <v>512793</v>
      </c>
      <c r="J39" s="187">
        <f t="shared" si="5"/>
        <v>491735</v>
      </c>
      <c r="K39" s="187">
        <f t="shared" si="5"/>
        <v>46059</v>
      </c>
      <c r="L39" s="187">
        <f t="shared" si="5"/>
        <v>71364</v>
      </c>
      <c r="M39" s="187">
        <f t="shared" si="5"/>
        <v>269597</v>
      </c>
      <c r="N39" s="187">
        <f t="shared" si="5"/>
        <v>54105</v>
      </c>
      <c r="O39" s="187">
        <f t="shared" si="5"/>
        <v>222258</v>
      </c>
      <c r="P39" s="187">
        <f t="shared" si="5"/>
        <v>83113</v>
      </c>
      <c r="Q39" s="187">
        <f t="shared" si="5"/>
        <v>206138</v>
      </c>
      <c r="R39" s="187">
        <f t="shared" si="5"/>
        <v>78507</v>
      </c>
      <c r="S39" s="187">
        <f t="shared" si="5"/>
        <v>6459</v>
      </c>
      <c r="T39" s="187">
        <f t="shared" si="5"/>
        <v>2408</v>
      </c>
      <c r="U39" s="187">
        <f t="shared" si="5"/>
        <v>14527</v>
      </c>
      <c r="V39" s="187">
        <f t="shared" si="5"/>
        <v>65929</v>
      </c>
      <c r="W39" s="187">
        <f t="shared" si="5"/>
        <v>590162</v>
      </c>
      <c r="X39" s="187">
        <f t="shared" si="5"/>
        <v>1002</v>
      </c>
      <c r="Y39" s="187">
        <f t="shared" si="5"/>
        <v>574866</v>
      </c>
      <c r="Z39" s="188">
        <f t="shared" si="5"/>
        <v>143230</v>
      </c>
    </row>
    <row r="40" spans="1:26" s="148" customFormat="1" ht="10.5" customHeight="1" thickBot="1">
      <c r="A40" s="210" t="s">
        <v>8</v>
      </c>
      <c r="B40" s="586" t="s">
        <v>37</v>
      </c>
      <c r="C40" s="236" t="s">
        <v>37</v>
      </c>
      <c r="D40" s="218" t="s">
        <v>37</v>
      </c>
      <c r="E40" s="236" t="s">
        <v>37</v>
      </c>
      <c r="F40" s="218" t="s">
        <v>37</v>
      </c>
      <c r="G40" s="315" t="s">
        <v>37</v>
      </c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90">
        <v>0</v>
      </c>
      <c r="X40" s="189"/>
      <c r="Y40" s="189">
        <v>0</v>
      </c>
      <c r="Z40" s="191"/>
    </row>
    <row r="41" spans="1:26" s="148" customFormat="1" ht="10.5" customHeight="1" thickBot="1">
      <c r="A41" s="211" t="s">
        <v>30</v>
      </c>
      <c r="B41" s="302">
        <f t="shared" si="4"/>
        <v>3923477</v>
      </c>
      <c r="C41" s="217">
        <f>SUM(C39+C40)</f>
        <v>43765</v>
      </c>
      <c r="D41" s="194">
        <f>SUM(D39:D40)</f>
        <v>43765</v>
      </c>
      <c r="E41" s="217">
        <f>SUM(E39+E40)</f>
        <v>35999</v>
      </c>
      <c r="F41" s="194">
        <f>SUM(F39:F40)</f>
        <v>35999</v>
      </c>
      <c r="G41" s="217">
        <f t="shared" si="3"/>
        <v>3843713</v>
      </c>
      <c r="H41" s="192">
        <f aca="true" t="shared" si="6" ref="H41:Z41">SUM(H39:H40)</f>
        <v>409461</v>
      </c>
      <c r="I41" s="192">
        <f t="shared" si="6"/>
        <v>512793</v>
      </c>
      <c r="J41" s="192">
        <f t="shared" si="6"/>
        <v>491735</v>
      </c>
      <c r="K41" s="192">
        <f t="shared" si="6"/>
        <v>46059</v>
      </c>
      <c r="L41" s="192">
        <f t="shared" si="6"/>
        <v>71364</v>
      </c>
      <c r="M41" s="192">
        <f t="shared" si="6"/>
        <v>269597</v>
      </c>
      <c r="N41" s="192">
        <f t="shared" si="6"/>
        <v>54105</v>
      </c>
      <c r="O41" s="192">
        <f t="shared" si="6"/>
        <v>222258</v>
      </c>
      <c r="P41" s="192">
        <f t="shared" si="6"/>
        <v>83113</v>
      </c>
      <c r="Q41" s="192">
        <f>SUM(Q39:Q40)</f>
        <v>206138</v>
      </c>
      <c r="R41" s="192">
        <f>SUM(R39:R40)</f>
        <v>78507</v>
      </c>
      <c r="S41" s="192">
        <f>SUM(S39:S40)</f>
        <v>6459</v>
      </c>
      <c r="T41" s="192">
        <f t="shared" si="6"/>
        <v>2408</v>
      </c>
      <c r="U41" s="192">
        <f t="shared" si="6"/>
        <v>14527</v>
      </c>
      <c r="V41" s="192">
        <f t="shared" si="6"/>
        <v>65929</v>
      </c>
      <c r="W41" s="193">
        <f t="shared" si="6"/>
        <v>590162</v>
      </c>
      <c r="X41" s="193">
        <f t="shared" si="6"/>
        <v>1002</v>
      </c>
      <c r="Y41" s="192">
        <f>SUM(Y39:Y40)</f>
        <v>574866</v>
      </c>
      <c r="Z41" s="194">
        <f t="shared" si="6"/>
        <v>143230</v>
      </c>
    </row>
    <row r="42" spans="1:26" s="148" customFormat="1" ht="12" customHeight="1" thickTop="1">
      <c r="A42" s="209" t="s">
        <v>26</v>
      </c>
      <c r="B42" s="303">
        <f t="shared" si="4"/>
        <v>2108571</v>
      </c>
      <c r="C42" s="231">
        <f>SUM(C20)</f>
        <v>18469</v>
      </c>
      <c r="D42" s="175">
        <f>SUM(D20)</f>
        <v>18469</v>
      </c>
      <c r="E42" s="231">
        <f>SUM(E20)</f>
        <v>12204</v>
      </c>
      <c r="F42" s="175">
        <f>SUM(F20)</f>
        <v>12204</v>
      </c>
      <c r="G42" s="231">
        <f t="shared" si="3"/>
        <v>2077898</v>
      </c>
      <c r="H42" s="174">
        <f>SUM(H20)</f>
        <v>216897</v>
      </c>
      <c r="I42" s="174">
        <f aca="true" t="shared" si="7" ref="I42:Z42">SUM(I20)</f>
        <v>161651</v>
      </c>
      <c r="J42" s="174">
        <f t="shared" si="7"/>
        <v>96892</v>
      </c>
      <c r="K42" s="174">
        <f t="shared" si="7"/>
        <v>9000</v>
      </c>
      <c r="L42" s="174">
        <f t="shared" si="7"/>
        <v>319</v>
      </c>
      <c r="M42" s="174">
        <f t="shared" si="7"/>
        <v>269465</v>
      </c>
      <c r="N42" s="174">
        <f t="shared" si="7"/>
        <v>21135</v>
      </c>
      <c r="O42" s="174">
        <f t="shared" si="7"/>
        <v>121349</v>
      </c>
      <c r="P42" s="174">
        <f t="shared" si="7"/>
        <v>46248</v>
      </c>
      <c r="Q42" s="174">
        <f t="shared" si="7"/>
        <v>78982</v>
      </c>
      <c r="R42" s="174">
        <f t="shared" si="7"/>
        <v>148101</v>
      </c>
      <c r="S42" s="174">
        <f t="shared" si="7"/>
        <v>4237</v>
      </c>
      <c r="T42" s="174">
        <f t="shared" si="7"/>
        <v>748</v>
      </c>
      <c r="U42" s="174">
        <f t="shared" si="7"/>
        <v>2445</v>
      </c>
      <c r="V42" s="174">
        <f t="shared" si="7"/>
        <v>79729</v>
      </c>
      <c r="W42" s="174">
        <f t="shared" si="7"/>
        <v>790844</v>
      </c>
      <c r="X42" s="174">
        <f t="shared" si="7"/>
        <v>902</v>
      </c>
      <c r="Y42" s="174">
        <f t="shared" si="7"/>
        <v>26653</v>
      </c>
      <c r="Z42" s="175">
        <f t="shared" si="7"/>
        <v>2301</v>
      </c>
    </row>
    <row r="43" spans="1:26" s="148" customFormat="1" ht="9.75">
      <c r="A43" s="208" t="s">
        <v>105</v>
      </c>
      <c r="B43" s="226"/>
      <c r="C43" s="231"/>
      <c r="D43" s="168"/>
      <c r="E43" s="231"/>
      <c r="F43" s="168"/>
      <c r="G43" s="231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7"/>
      <c r="X43" s="166"/>
      <c r="Y43" s="166"/>
      <c r="Z43" s="168"/>
    </row>
    <row r="44" spans="1:26" s="148" customFormat="1" ht="9.75">
      <c r="A44" s="581" t="s">
        <v>564</v>
      </c>
      <c r="B44" s="629">
        <f>SUM(G44+E44+C44)</f>
        <v>2118</v>
      </c>
      <c r="C44" s="234"/>
      <c r="D44" s="582"/>
      <c r="E44" s="234"/>
      <c r="F44" s="582"/>
      <c r="G44" s="234">
        <f>SUM(H44:Z44)</f>
        <v>2118</v>
      </c>
      <c r="H44" s="584"/>
      <c r="I44" s="584">
        <v>2118</v>
      </c>
      <c r="J44" s="584"/>
      <c r="K44" s="584"/>
      <c r="L44" s="584"/>
      <c r="M44" s="584"/>
      <c r="N44" s="584"/>
      <c r="O44" s="584"/>
      <c r="P44" s="584"/>
      <c r="Q44" s="584"/>
      <c r="R44" s="584"/>
      <c r="S44" s="584"/>
      <c r="T44" s="584"/>
      <c r="U44" s="584"/>
      <c r="V44" s="584"/>
      <c r="W44" s="585"/>
      <c r="X44" s="584"/>
      <c r="Y44" s="584"/>
      <c r="Z44" s="582"/>
    </row>
    <row r="45" spans="1:26" s="148" customFormat="1" ht="9.75">
      <c r="A45" s="165" t="s">
        <v>243</v>
      </c>
      <c r="B45" s="226">
        <f t="shared" si="4"/>
        <v>394843</v>
      </c>
      <c r="C45" s="231"/>
      <c r="D45" s="168"/>
      <c r="E45" s="231"/>
      <c r="F45" s="168"/>
      <c r="G45" s="231">
        <f>SUM(H45:W45)</f>
        <v>394843</v>
      </c>
      <c r="H45" s="166"/>
      <c r="I45" s="166"/>
      <c r="J45" s="166">
        <v>394843</v>
      </c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7"/>
      <c r="X45" s="166"/>
      <c r="Y45" s="166"/>
      <c r="Z45" s="168"/>
    </row>
    <row r="46" spans="1:26" s="148" customFormat="1" ht="9.75">
      <c r="A46" s="208" t="s">
        <v>244</v>
      </c>
      <c r="B46" s="226">
        <f t="shared" si="4"/>
        <v>1417945</v>
      </c>
      <c r="C46" s="234">
        <f>SUM(D46)</f>
        <v>25296</v>
      </c>
      <c r="D46" s="177">
        <v>25296</v>
      </c>
      <c r="E46" s="234">
        <f>SUM(F46)</f>
        <v>23795</v>
      </c>
      <c r="F46" s="177">
        <v>23795</v>
      </c>
      <c r="G46" s="234">
        <f>SUM(H46:Z46)</f>
        <v>1368854</v>
      </c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3"/>
      <c r="X46" s="176"/>
      <c r="Y46" s="304">
        <v>1368854</v>
      </c>
      <c r="Z46" s="177"/>
    </row>
    <row r="47" spans="1:26" s="148" customFormat="1" ht="10.5" thickBot="1">
      <c r="A47" s="581" t="s">
        <v>245</v>
      </c>
      <c r="B47" s="226"/>
      <c r="C47" s="234"/>
      <c r="D47" s="582"/>
      <c r="E47" s="234"/>
      <c r="F47" s="583"/>
      <c r="G47" s="234"/>
      <c r="H47" s="584"/>
      <c r="I47" s="584"/>
      <c r="J47" s="584"/>
      <c r="K47" s="584"/>
      <c r="L47" s="584"/>
      <c r="M47" s="584"/>
      <c r="N47" s="584"/>
      <c r="O47" s="584"/>
      <c r="P47" s="584"/>
      <c r="Q47" s="584"/>
      <c r="R47" s="584"/>
      <c r="S47" s="584"/>
      <c r="T47" s="584"/>
      <c r="U47" s="584"/>
      <c r="V47" s="584"/>
      <c r="W47" s="585"/>
      <c r="X47" s="584"/>
      <c r="Y47" s="584"/>
      <c r="Z47" s="582"/>
    </row>
    <row r="48" spans="1:26" s="148" customFormat="1" ht="10.5" thickBot="1">
      <c r="A48" s="178" t="s">
        <v>246</v>
      </c>
      <c r="B48" s="588">
        <f>SUM(B42+B44+B45+B46-B41)</f>
        <v>0</v>
      </c>
      <c r="C48" s="577" t="s">
        <v>37</v>
      </c>
      <c r="D48" s="577" t="s">
        <v>37</v>
      </c>
      <c r="E48" s="577">
        <f>SUM(E42+E43+E45+E46+E47-E41)</f>
        <v>0</v>
      </c>
      <c r="F48" s="577">
        <f>SUM(F42+F43+F45+F46+F47-F41)</f>
        <v>0</v>
      </c>
      <c r="G48" s="309" t="s">
        <v>37</v>
      </c>
      <c r="H48" s="179">
        <f>SUM(H42+H43+H45+H46+H47-H41)</f>
        <v>-192564</v>
      </c>
      <c r="I48" s="179">
        <f>SUM(I42+I44-I41)</f>
        <v>-349024</v>
      </c>
      <c r="J48" s="180">
        <f aca="true" t="shared" si="8" ref="J48:Z48">SUM(J42+J43+J45+J46+J47-J41)</f>
        <v>0</v>
      </c>
      <c r="K48" s="179">
        <f t="shared" si="8"/>
        <v>-37059</v>
      </c>
      <c r="L48" s="179">
        <f t="shared" si="8"/>
        <v>-71045</v>
      </c>
      <c r="M48" s="179">
        <f t="shared" si="8"/>
        <v>-132</v>
      </c>
      <c r="N48" s="179">
        <f t="shared" si="8"/>
        <v>-32970</v>
      </c>
      <c r="O48" s="179">
        <f t="shared" si="8"/>
        <v>-100909</v>
      </c>
      <c r="P48" s="179">
        <f t="shared" si="8"/>
        <v>-36865</v>
      </c>
      <c r="Q48" s="179">
        <f t="shared" si="8"/>
        <v>-127156</v>
      </c>
      <c r="R48" s="179">
        <f t="shared" si="8"/>
        <v>69594</v>
      </c>
      <c r="S48" s="179">
        <f t="shared" si="8"/>
        <v>-2222</v>
      </c>
      <c r="T48" s="179">
        <f t="shared" si="8"/>
        <v>-1660</v>
      </c>
      <c r="U48" s="179">
        <f t="shared" si="8"/>
        <v>-12082</v>
      </c>
      <c r="V48" s="408">
        <f t="shared" si="8"/>
        <v>13800</v>
      </c>
      <c r="W48" s="408">
        <f t="shared" si="8"/>
        <v>200682</v>
      </c>
      <c r="X48" s="408">
        <f t="shared" si="8"/>
        <v>-100</v>
      </c>
      <c r="Y48" s="179">
        <f t="shared" si="8"/>
        <v>820641</v>
      </c>
      <c r="Z48" s="181">
        <f t="shared" si="8"/>
        <v>-140929</v>
      </c>
    </row>
    <row r="50" spans="4:6" ht="12.75">
      <c r="D50" s="205"/>
      <c r="E50" s="205"/>
      <c r="F50" s="205"/>
    </row>
    <row r="51" spans="4:6" ht="12.75">
      <c r="D51" s="206"/>
      <c r="E51" s="206"/>
      <c r="F51" s="206"/>
    </row>
    <row r="52" ht="12.75">
      <c r="I52" s="204"/>
    </row>
    <row r="53" ht="12.75">
      <c r="G53" s="587"/>
    </row>
  </sheetData>
  <sheetProtection/>
  <mergeCells count="4">
    <mergeCell ref="A1:W1"/>
    <mergeCell ref="C3:D3"/>
    <mergeCell ref="E3:F3"/>
    <mergeCell ref="G3:Q3"/>
  </mergeCells>
  <printOptions/>
  <pageMargins left="0.5905511811023623" right="0.7086614173228347" top="0.7086614173228347" bottom="0.3937007874015748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G44" sqref="G44"/>
    </sheetView>
  </sheetViews>
  <sheetFormatPr defaultColWidth="19.7109375" defaultRowHeight="12.75"/>
  <cols>
    <col min="1" max="1" width="20.421875" style="0" customWidth="1"/>
    <col min="2" max="2" width="33.57421875" style="0" customWidth="1"/>
  </cols>
  <sheetData>
    <row r="1" spans="1:6" ht="15.75">
      <c r="A1" s="679" t="s">
        <v>427</v>
      </c>
      <c r="B1" s="679"/>
      <c r="C1" s="679"/>
      <c r="D1" s="679"/>
      <c r="E1" s="679"/>
      <c r="F1" s="679"/>
    </row>
    <row r="2" spans="1:6" ht="12" customHeight="1" thickBot="1">
      <c r="A2" s="463"/>
      <c r="B2" s="464"/>
      <c r="C2" s="464"/>
      <c r="D2" s="464"/>
      <c r="E2" s="465" t="s">
        <v>387</v>
      </c>
      <c r="F2" s="465" t="s">
        <v>176</v>
      </c>
    </row>
    <row r="3" spans="1:6" ht="12" customHeight="1">
      <c r="A3" s="466" t="s">
        <v>388</v>
      </c>
      <c r="B3" s="467" t="s">
        <v>389</v>
      </c>
      <c r="C3" s="467" t="s">
        <v>390</v>
      </c>
      <c r="D3" s="468" t="s">
        <v>390</v>
      </c>
      <c r="E3" s="467" t="s">
        <v>391</v>
      </c>
      <c r="F3" s="469" t="s">
        <v>392</v>
      </c>
    </row>
    <row r="4" spans="1:6" ht="12" customHeight="1" thickBot="1">
      <c r="A4" s="470"/>
      <c r="B4" s="471"/>
      <c r="C4" s="471" t="s">
        <v>425</v>
      </c>
      <c r="D4" s="472" t="s">
        <v>426</v>
      </c>
      <c r="E4" s="471" t="s">
        <v>393</v>
      </c>
      <c r="F4" s="472" t="s">
        <v>393</v>
      </c>
    </row>
    <row r="5" spans="1:6" ht="12" customHeight="1" thickTop="1">
      <c r="A5" s="473" t="s">
        <v>394</v>
      </c>
      <c r="B5" s="474" t="s">
        <v>395</v>
      </c>
      <c r="C5" s="475">
        <v>40</v>
      </c>
      <c r="D5" s="475"/>
      <c r="E5" s="476"/>
      <c r="F5" s="476"/>
    </row>
    <row r="6" spans="1:6" ht="12" customHeight="1">
      <c r="A6" s="473" t="s">
        <v>396</v>
      </c>
      <c r="B6" s="474" t="s">
        <v>437</v>
      </c>
      <c r="C6" s="477">
        <v>635.92</v>
      </c>
      <c r="D6" s="477">
        <v>1794.1</v>
      </c>
      <c r="E6" s="476"/>
      <c r="F6" s="477">
        <v>1794.1</v>
      </c>
    </row>
    <row r="7" spans="1:6" ht="12" customHeight="1">
      <c r="A7" s="473" t="s">
        <v>397</v>
      </c>
      <c r="B7" s="474" t="s">
        <v>432</v>
      </c>
      <c r="C7" s="478">
        <v>42190.97</v>
      </c>
      <c r="D7" s="478">
        <v>41024.39</v>
      </c>
      <c r="E7" s="476"/>
      <c r="F7" s="478">
        <v>41024.39</v>
      </c>
    </row>
    <row r="8" spans="1:6" ht="12" customHeight="1">
      <c r="A8" s="473" t="s">
        <v>397</v>
      </c>
      <c r="B8" s="474" t="s">
        <v>398</v>
      </c>
      <c r="C8" s="478">
        <v>715.12</v>
      </c>
      <c r="D8" s="478">
        <v>715.12</v>
      </c>
      <c r="E8" s="476"/>
      <c r="F8" s="478">
        <v>715.12</v>
      </c>
    </row>
    <row r="9" spans="1:6" ht="12" customHeight="1">
      <c r="A9" s="473" t="s">
        <v>397</v>
      </c>
      <c r="B9" s="474" t="s">
        <v>399</v>
      </c>
      <c r="C9" s="478">
        <v>1729.86</v>
      </c>
      <c r="D9" s="478">
        <v>1729.86</v>
      </c>
      <c r="E9" s="476"/>
      <c r="F9" s="478">
        <v>1729.86</v>
      </c>
    </row>
    <row r="10" spans="1:6" ht="12" customHeight="1">
      <c r="A10" s="473" t="s">
        <v>397</v>
      </c>
      <c r="B10" s="474" t="s">
        <v>400</v>
      </c>
      <c r="C10" s="478">
        <v>437.41</v>
      </c>
      <c r="D10" s="478">
        <v>387.16</v>
      </c>
      <c r="E10" s="476"/>
      <c r="F10" s="478">
        <v>387.16</v>
      </c>
    </row>
    <row r="11" spans="1:6" ht="12" customHeight="1">
      <c r="A11" s="473" t="s">
        <v>397</v>
      </c>
      <c r="B11" s="474" t="s">
        <v>401</v>
      </c>
      <c r="C11" s="478">
        <v>2869.53</v>
      </c>
      <c r="D11" s="478">
        <v>2799.82</v>
      </c>
      <c r="E11" s="476"/>
      <c r="F11" s="478">
        <v>2799.82</v>
      </c>
    </row>
    <row r="12" spans="1:6" ht="12" customHeight="1">
      <c r="A12" s="473" t="s">
        <v>397</v>
      </c>
      <c r="B12" s="474" t="s">
        <v>402</v>
      </c>
      <c r="C12" s="478">
        <v>5466.18</v>
      </c>
      <c r="D12" s="478">
        <v>5342.88</v>
      </c>
      <c r="E12" s="476"/>
      <c r="F12" s="478">
        <v>5342.88</v>
      </c>
    </row>
    <row r="13" spans="1:6" ht="12" customHeight="1">
      <c r="A13" s="473" t="s">
        <v>397</v>
      </c>
      <c r="B13" s="474" t="s">
        <v>430</v>
      </c>
      <c r="C13" s="478"/>
      <c r="D13" s="478">
        <v>5318.74</v>
      </c>
      <c r="E13" s="476"/>
      <c r="F13" s="478">
        <v>5318.74</v>
      </c>
    </row>
    <row r="14" spans="1:6" ht="12" customHeight="1">
      <c r="A14" s="473" t="s">
        <v>200</v>
      </c>
      <c r="B14" s="474" t="s">
        <v>433</v>
      </c>
      <c r="C14" s="478">
        <v>2793.22</v>
      </c>
      <c r="D14" s="478">
        <v>22329.97</v>
      </c>
      <c r="E14" s="476">
        <v>19612</v>
      </c>
      <c r="F14" s="478">
        <v>2717.97</v>
      </c>
    </row>
    <row r="15" spans="1:6" ht="12" customHeight="1">
      <c r="A15" s="473" t="s">
        <v>200</v>
      </c>
      <c r="B15" s="474" t="s">
        <v>403</v>
      </c>
      <c r="C15" s="478">
        <v>665.48</v>
      </c>
      <c r="D15" s="478">
        <v>665.48</v>
      </c>
      <c r="E15" s="476"/>
      <c r="F15" s="478">
        <v>665.48</v>
      </c>
    </row>
    <row r="16" spans="1:6" ht="12" customHeight="1">
      <c r="A16" s="473" t="s">
        <v>200</v>
      </c>
      <c r="B16" s="474" t="s">
        <v>404</v>
      </c>
      <c r="C16" s="478">
        <v>451.32</v>
      </c>
      <c r="D16" s="478">
        <v>451.32</v>
      </c>
      <c r="E16" s="476"/>
      <c r="F16" s="478">
        <v>451.32</v>
      </c>
    </row>
    <row r="17" spans="1:6" ht="12" customHeight="1">
      <c r="A17" s="473" t="s">
        <v>200</v>
      </c>
      <c r="B17" s="474" t="s">
        <v>405</v>
      </c>
      <c r="C17" s="478">
        <v>1178.61</v>
      </c>
      <c r="D17" s="478">
        <v>1178.61</v>
      </c>
      <c r="E17" s="476"/>
      <c r="F17" s="478">
        <v>1178.61</v>
      </c>
    </row>
    <row r="18" spans="1:6" ht="12" customHeight="1">
      <c r="A18" s="473" t="s">
        <v>200</v>
      </c>
      <c r="B18" s="474" t="s">
        <v>406</v>
      </c>
      <c r="C18" s="478">
        <v>1938.3</v>
      </c>
      <c r="D18" s="478">
        <v>1938.3</v>
      </c>
      <c r="E18" s="476"/>
      <c r="F18" s="478">
        <v>1938.3</v>
      </c>
    </row>
    <row r="19" spans="1:6" ht="12" customHeight="1">
      <c r="A19" s="473" t="s">
        <v>200</v>
      </c>
      <c r="B19" s="474" t="s">
        <v>407</v>
      </c>
      <c r="C19" s="478">
        <v>1620.46</v>
      </c>
      <c r="D19" s="478">
        <v>1620.46</v>
      </c>
      <c r="E19" s="476"/>
      <c r="F19" s="478">
        <v>1620.46</v>
      </c>
    </row>
    <row r="20" spans="1:6" ht="12" customHeight="1">
      <c r="A20" s="473" t="s">
        <v>200</v>
      </c>
      <c r="B20" s="474" t="s">
        <v>408</v>
      </c>
      <c r="C20" s="478">
        <v>802.72</v>
      </c>
      <c r="D20" s="478">
        <v>802.72</v>
      </c>
      <c r="E20" s="476"/>
      <c r="F20" s="478">
        <v>802.72</v>
      </c>
    </row>
    <row r="21" spans="1:6" ht="12" customHeight="1">
      <c r="A21" s="473" t="s">
        <v>200</v>
      </c>
      <c r="B21" s="474" t="s">
        <v>409</v>
      </c>
      <c r="C21" s="478">
        <v>2604.27</v>
      </c>
      <c r="D21" s="478">
        <v>2604.27</v>
      </c>
      <c r="E21" s="476"/>
      <c r="F21" s="478">
        <v>2604.27</v>
      </c>
    </row>
    <row r="22" spans="1:6" ht="12" customHeight="1">
      <c r="A22" s="473" t="s">
        <v>200</v>
      </c>
      <c r="B22" s="474" t="s">
        <v>410</v>
      </c>
      <c r="C22" s="478">
        <v>1977.42</v>
      </c>
      <c r="D22" s="478">
        <v>1927.42</v>
      </c>
      <c r="E22" s="476"/>
      <c r="F22" s="478">
        <v>1927.42</v>
      </c>
    </row>
    <row r="23" spans="1:6" ht="12" customHeight="1">
      <c r="A23" s="473" t="s">
        <v>200</v>
      </c>
      <c r="B23" s="474" t="s">
        <v>411</v>
      </c>
      <c r="C23" s="478">
        <v>3854.95</v>
      </c>
      <c r="D23" s="478">
        <v>3333.3</v>
      </c>
      <c r="E23" s="476"/>
      <c r="F23" s="478">
        <v>3333.3</v>
      </c>
    </row>
    <row r="24" spans="1:6" ht="12" customHeight="1">
      <c r="A24" s="473" t="s">
        <v>200</v>
      </c>
      <c r="B24" s="474" t="s">
        <v>431</v>
      </c>
      <c r="C24" s="478"/>
      <c r="D24" s="478">
        <v>5539.07</v>
      </c>
      <c r="E24" s="476"/>
      <c r="F24" s="478">
        <v>5539.07</v>
      </c>
    </row>
    <row r="25" spans="1:6" ht="12" customHeight="1">
      <c r="A25" s="473" t="s">
        <v>217</v>
      </c>
      <c r="B25" s="474" t="s">
        <v>433</v>
      </c>
      <c r="C25" s="478">
        <v>10350.13</v>
      </c>
      <c r="D25" s="478">
        <v>4914.85</v>
      </c>
      <c r="E25" s="476"/>
      <c r="F25" s="478">
        <v>4914.85</v>
      </c>
    </row>
    <row r="26" spans="1:6" ht="12" customHeight="1">
      <c r="A26" s="473" t="s">
        <v>217</v>
      </c>
      <c r="B26" s="474" t="s">
        <v>407</v>
      </c>
      <c r="C26" s="478">
        <v>1327.23</v>
      </c>
      <c r="D26" s="478">
        <v>1327.23</v>
      </c>
      <c r="E26" s="476"/>
      <c r="F26" s="478">
        <v>1327.23</v>
      </c>
    </row>
    <row r="27" spans="1:6" ht="12" customHeight="1">
      <c r="A27" s="473" t="s">
        <v>217</v>
      </c>
      <c r="B27" s="474" t="s">
        <v>408</v>
      </c>
      <c r="C27" s="478">
        <v>732.97</v>
      </c>
      <c r="D27" s="478">
        <v>732.97</v>
      </c>
      <c r="E27" s="476"/>
      <c r="F27" s="478">
        <v>732.97</v>
      </c>
    </row>
    <row r="28" spans="1:6" ht="12" customHeight="1">
      <c r="A28" s="473" t="s">
        <v>217</v>
      </c>
      <c r="B28" s="474" t="s">
        <v>409</v>
      </c>
      <c r="C28" s="478">
        <v>822.26</v>
      </c>
      <c r="D28" s="478">
        <v>822.26</v>
      </c>
      <c r="E28" s="476"/>
      <c r="F28" s="478">
        <v>822.26</v>
      </c>
    </row>
    <row r="29" spans="1:6" ht="12" customHeight="1">
      <c r="A29" s="473" t="s">
        <v>217</v>
      </c>
      <c r="B29" s="474" t="s">
        <v>410</v>
      </c>
      <c r="C29" s="478">
        <v>1810.46</v>
      </c>
      <c r="D29" s="478">
        <v>1410.46</v>
      </c>
      <c r="E29" s="476"/>
      <c r="F29" s="478">
        <v>1410.46</v>
      </c>
    </row>
    <row r="30" spans="1:6" ht="12" customHeight="1">
      <c r="A30" s="473" t="s">
        <v>217</v>
      </c>
      <c r="B30" s="474" t="s">
        <v>411</v>
      </c>
      <c r="C30" s="478">
        <v>6698.05</v>
      </c>
      <c r="D30" s="478">
        <v>6598.05</v>
      </c>
      <c r="E30" s="476"/>
      <c r="F30" s="478">
        <v>6598.05</v>
      </c>
    </row>
    <row r="31" spans="1:6" ht="12" customHeight="1">
      <c r="A31" s="473" t="s">
        <v>217</v>
      </c>
      <c r="B31" s="474" t="s">
        <v>431</v>
      </c>
      <c r="C31" s="478"/>
      <c r="D31" s="478">
        <v>11180.24</v>
      </c>
      <c r="E31" s="476"/>
      <c r="F31" s="478">
        <v>11180.24</v>
      </c>
    </row>
    <row r="32" spans="1:6" ht="12" customHeight="1">
      <c r="A32" s="473" t="s">
        <v>412</v>
      </c>
      <c r="B32" s="474" t="s">
        <v>433</v>
      </c>
      <c r="C32" s="478">
        <v>4802</v>
      </c>
      <c r="D32" s="478">
        <v>1512.08</v>
      </c>
      <c r="E32" s="476"/>
      <c r="F32" s="478">
        <v>1512.08</v>
      </c>
    </row>
    <row r="33" spans="1:6" ht="12" customHeight="1">
      <c r="A33" s="473" t="s">
        <v>412</v>
      </c>
      <c r="B33" s="474" t="s">
        <v>407</v>
      </c>
      <c r="C33" s="478">
        <v>388.62</v>
      </c>
      <c r="D33" s="478">
        <v>388.62</v>
      </c>
      <c r="E33" s="476"/>
      <c r="F33" s="478">
        <v>388.62</v>
      </c>
    </row>
    <row r="34" spans="1:6" ht="12" customHeight="1">
      <c r="A34" s="473" t="s">
        <v>412</v>
      </c>
      <c r="B34" s="474" t="s">
        <v>408</v>
      </c>
      <c r="C34" s="478">
        <v>1431.71</v>
      </c>
      <c r="D34" s="478">
        <v>1431.71</v>
      </c>
      <c r="E34" s="476"/>
      <c r="F34" s="478">
        <v>1431.71</v>
      </c>
    </row>
    <row r="35" spans="1:6" ht="12" customHeight="1">
      <c r="A35" s="473" t="s">
        <v>412</v>
      </c>
      <c r="B35" s="474" t="s">
        <v>409</v>
      </c>
      <c r="C35" s="478">
        <v>391.44</v>
      </c>
      <c r="D35" s="478">
        <v>391.44</v>
      </c>
      <c r="E35" s="476"/>
      <c r="F35" s="478">
        <v>391.44</v>
      </c>
    </row>
    <row r="36" spans="1:6" ht="12" customHeight="1">
      <c r="A36" s="473" t="s">
        <v>412</v>
      </c>
      <c r="B36" s="474" t="s">
        <v>410</v>
      </c>
      <c r="C36" s="478">
        <v>4184.83</v>
      </c>
      <c r="D36" s="478">
        <v>4152.79</v>
      </c>
      <c r="E36" s="476"/>
      <c r="F36" s="478">
        <v>4152.79</v>
      </c>
    </row>
    <row r="37" spans="1:6" ht="12" customHeight="1">
      <c r="A37" s="473" t="s">
        <v>412</v>
      </c>
      <c r="B37" s="474" t="s">
        <v>411</v>
      </c>
      <c r="C37" s="478">
        <v>3847.35</v>
      </c>
      <c r="D37" s="478">
        <v>2896.84</v>
      </c>
      <c r="E37" s="476"/>
      <c r="F37" s="478">
        <v>2896.84</v>
      </c>
    </row>
    <row r="38" spans="1:6" ht="12" customHeight="1">
      <c r="A38" s="473" t="s">
        <v>412</v>
      </c>
      <c r="B38" s="474" t="s">
        <v>431</v>
      </c>
      <c r="C38" s="478"/>
      <c r="D38" s="478">
        <v>3297.39</v>
      </c>
      <c r="E38" s="476"/>
      <c r="F38" s="478">
        <v>3297.39</v>
      </c>
    </row>
    <row r="39" spans="1:6" ht="12" customHeight="1" thickBot="1">
      <c r="A39" s="473" t="s">
        <v>219</v>
      </c>
      <c r="B39" s="474" t="s">
        <v>413</v>
      </c>
      <c r="C39" s="478">
        <v>1000.27</v>
      </c>
      <c r="D39" s="478">
        <v>-6248.87</v>
      </c>
      <c r="E39" s="476">
        <v>-6248.87</v>
      </c>
      <c r="F39" s="478"/>
    </row>
    <row r="40" spans="1:6" ht="16.5" customHeight="1" thickBot="1">
      <c r="A40" s="485" t="s">
        <v>414</v>
      </c>
      <c r="B40" s="486"/>
      <c r="C40" s="487">
        <f>SUM(C5:C39)</f>
        <v>109759.06000000003</v>
      </c>
      <c r="D40" s="487">
        <f>SUM(D5:D39)</f>
        <v>136311.05000000005</v>
      </c>
      <c r="E40" s="487">
        <f>SUM(E5:E39)</f>
        <v>13363.130000000001</v>
      </c>
      <c r="F40" s="487">
        <f>SUM(F5:F39)</f>
        <v>122947.92000000003</v>
      </c>
    </row>
    <row r="41" spans="1:6" ht="7.5" customHeight="1">
      <c r="A41" s="490"/>
      <c r="B41" s="491"/>
      <c r="C41" s="492"/>
      <c r="D41" s="492"/>
      <c r="E41" s="492"/>
      <c r="F41" s="492"/>
    </row>
    <row r="42" spans="1:6" ht="7.5" customHeight="1">
      <c r="A42" s="490"/>
      <c r="B42" s="491"/>
      <c r="C42" s="492"/>
      <c r="D42" s="492"/>
      <c r="E42" s="492"/>
      <c r="F42" s="492"/>
    </row>
    <row r="43" spans="1:6" ht="13.5" customHeight="1">
      <c r="A43" s="679" t="s">
        <v>427</v>
      </c>
      <c r="B43" s="679"/>
      <c r="C43" s="679"/>
      <c r="D43" s="679"/>
      <c r="E43" s="679"/>
      <c r="F43" s="679"/>
    </row>
    <row r="44" spans="1:6" ht="12" customHeight="1" thickBot="1">
      <c r="A44" s="463"/>
      <c r="B44" s="464"/>
      <c r="C44" s="464"/>
      <c r="D44" s="464"/>
      <c r="E44" s="465" t="s">
        <v>415</v>
      </c>
      <c r="F44" s="465" t="s">
        <v>176</v>
      </c>
    </row>
    <row r="45" spans="1:6" ht="12" customHeight="1">
      <c r="A45" s="466" t="s">
        <v>388</v>
      </c>
      <c r="B45" s="467" t="s">
        <v>389</v>
      </c>
      <c r="C45" s="469" t="s">
        <v>390</v>
      </c>
      <c r="D45" s="468" t="s">
        <v>390</v>
      </c>
      <c r="E45" s="467" t="s">
        <v>391</v>
      </c>
      <c r="F45" s="469" t="s">
        <v>392</v>
      </c>
    </row>
    <row r="46" spans="1:6" ht="12" customHeight="1" thickBot="1">
      <c r="A46" s="470"/>
      <c r="B46" s="471"/>
      <c r="C46" s="472" t="s">
        <v>425</v>
      </c>
      <c r="D46" s="472" t="s">
        <v>426</v>
      </c>
      <c r="E46" s="471" t="s">
        <v>393</v>
      </c>
      <c r="F46" s="472" t="s">
        <v>393</v>
      </c>
    </row>
    <row r="47" spans="1:6" ht="12" customHeight="1" thickTop="1">
      <c r="A47" s="473" t="s">
        <v>219</v>
      </c>
      <c r="B47" s="494" t="s">
        <v>404</v>
      </c>
      <c r="C47" s="478">
        <v>12.74</v>
      </c>
      <c r="D47" s="478">
        <v>12.74</v>
      </c>
      <c r="E47" s="476"/>
      <c r="F47" s="478">
        <v>12.74</v>
      </c>
    </row>
    <row r="48" spans="1:6" ht="12" customHeight="1">
      <c r="A48" s="473" t="s">
        <v>219</v>
      </c>
      <c r="B48" s="494" t="s">
        <v>405</v>
      </c>
      <c r="C48" s="478">
        <v>48.39</v>
      </c>
      <c r="D48" s="478">
        <v>48.39</v>
      </c>
      <c r="E48" s="476"/>
      <c r="F48" s="478">
        <v>48.39</v>
      </c>
    </row>
    <row r="49" spans="1:6" ht="12" customHeight="1">
      <c r="A49" s="479" t="s">
        <v>219</v>
      </c>
      <c r="B49" s="631" t="s">
        <v>406</v>
      </c>
      <c r="C49" s="481">
        <v>339.2</v>
      </c>
      <c r="D49" s="481">
        <v>339.2</v>
      </c>
      <c r="E49" s="480"/>
      <c r="F49" s="481">
        <v>339.2</v>
      </c>
    </row>
    <row r="50" spans="1:6" ht="12" customHeight="1">
      <c r="A50" s="482" t="s">
        <v>219</v>
      </c>
      <c r="B50" s="632" t="s">
        <v>407</v>
      </c>
      <c r="C50" s="483">
        <v>176.32</v>
      </c>
      <c r="D50" s="483">
        <v>176.32</v>
      </c>
      <c r="E50" s="484"/>
      <c r="F50" s="483">
        <v>176.32</v>
      </c>
    </row>
    <row r="51" spans="1:6" ht="12" customHeight="1">
      <c r="A51" s="473" t="s">
        <v>219</v>
      </c>
      <c r="B51" s="494" t="s">
        <v>408</v>
      </c>
      <c r="C51" s="478">
        <v>86.67</v>
      </c>
      <c r="D51" s="478">
        <v>86.67</v>
      </c>
      <c r="E51" s="476"/>
      <c r="F51" s="478">
        <v>86.67</v>
      </c>
    </row>
    <row r="52" spans="1:6" ht="12" customHeight="1">
      <c r="A52" s="479" t="s">
        <v>219</v>
      </c>
      <c r="B52" s="631" t="s">
        <v>409</v>
      </c>
      <c r="C52" s="481">
        <v>472.79</v>
      </c>
      <c r="D52" s="481">
        <v>472.79</v>
      </c>
      <c r="E52" s="480"/>
      <c r="F52" s="481">
        <v>472.79</v>
      </c>
    </row>
    <row r="53" spans="1:6" ht="12" customHeight="1">
      <c r="A53" s="473" t="s">
        <v>219</v>
      </c>
      <c r="B53" s="494" t="s">
        <v>410</v>
      </c>
      <c r="C53" s="478">
        <v>172.61</v>
      </c>
      <c r="D53" s="478">
        <v>172.61</v>
      </c>
      <c r="E53" s="480"/>
      <c r="F53" s="478">
        <v>172.61</v>
      </c>
    </row>
    <row r="54" spans="1:6" ht="12" customHeight="1">
      <c r="A54" s="473" t="s">
        <v>219</v>
      </c>
      <c r="B54" s="494" t="s">
        <v>411</v>
      </c>
      <c r="C54" s="478">
        <v>549.96</v>
      </c>
      <c r="D54" s="478">
        <v>518.74</v>
      </c>
      <c r="E54" s="476"/>
      <c r="F54" s="478">
        <v>518.74</v>
      </c>
    </row>
    <row r="55" spans="1:6" ht="12" customHeight="1">
      <c r="A55" s="473" t="s">
        <v>219</v>
      </c>
      <c r="B55" s="494" t="s">
        <v>431</v>
      </c>
      <c r="C55" s="483"/>
      <c r="D55" s="483">
        <v>2018.37</v>
      </c>
      <c r="E55" s="480"/>
      <c r="F55" s="483">
        <v>2018.37</v>
      </c>
    </row>
    <row r="56" spans="1:6" ht="12" customHeight="1">
      <c r="A56" s="473" t="s">
        <v>210</v>
      </c>
      <c r="B56" s="494" t="s">
        <v>416</v>
      </c>
      <c r="C56" s="478">
        <v>2553.87</v>
      </c>
      <c r="D56" s="478">
        <v>5198.43</v>
      </c>
      <c r="E56" s="476">
        <v>5198.43</v>
      </c>
      <c r="F56" s="476"/>
    </row>
    <row r="57" spans="1:6" ht="12" customHeight="1" thickBot="1">
      <c r="A57" s="488" t="s">
        <v>417</v>
      </c>
      <c r="B57" s="633" t="s">
        <v>438</v>
      </c>
      <c r="C57" s="489">
        <v>112.46</v>
      </c>
      <c r="D57" s="489">
        <v>566.07</v>
      </c>
      <c r="E57" s="484">
        <v>566.07</v>
      </c>
      <c r="F57" s="489"/>
    </row>
    <row r="58" spans="1:6" ht="12" customHeight="1" thickBot="1">
      <c r="A58" s="485" t="s">
        <v>414</v>
      </c>
      <c r="B58" s="634"/>
      <c r="C58" s="630">
        <f>SUM(C47:C57)</f>
        <v>4525.009999999999</v>
      </c>
      <c r="D58" s="487">
        <f>SUM(D47:D57)</f>
        <v>9610.33</v>
      </c>
      <c r="E58" s="487">
        <f>SUM(E47:E57)</f>
        <v>5764.5</v>
      </c>
      <c r="F58" s="487">
        <f>SUM(F47:F57)</f>
        <v>3845.83</v>
      </c>
    </row>
    <row r="59" spans="1:6" ht="12" customHeight="1" thickBot="1">
      <c r="A59" s="485" t="s">
        <v>418</v>
      </c>
      <c r="B59" s="635"/>
      <c r="C59" s="630">
        <f>SUM(C40+C58)</f>
        <v>114284.07000000002</v>
      </c>
      <c r="D59" s="487">
        <f>SUM(D40+D58)</f>
        <v>145921.38000000003</v>
      </c>
      <c r="E59" s="487">
        <f>SUM(E40+E58)</f>
        <v>19127.63</v>
      </c>
      <c r="F59" s="487">
        <f>SUM(F40+F58)</f>
        <v>126793.75000000003</v>
      </c>
    </row>
    <row r="60" spans="1:6" ht="12" customHeight="1">
      <c r="A60" s="490"/>
      <c r="B60" s="491"/>
      <c r="C60" s="492"/>
      <c r="D60" s="492"/>
      <c r="E60" s="492"/>
      <c r="F60" s="492"/>
    </row>
    <row r="61" spans="1:6" ht="12" customHeight="1">
      <c r="A61" s="490"/>
      <c r="B61" s="491"/>
      <c r="C61" s="492"/>
      <c r="D61" s="492"/>
      <c r="E61" s="492"/>
      <c r="F61" s="492"/>
    </row>
    <row r="62" spans="1:6" ht="12" customHeight="1">
      <c r="A62" s="490"/>
      <c r="B62" s="491"/>
      <c r="C62" s="492"/>
      <c r="D62" s="492"/>
      <c r="E62" s="492"/>
      <c r="F62" s="492"/>
    </row>
    <row r="63" spans="1:6" ht="14.25" customHeight="1">
      <c r="A63" s="679" t="s">
        <v>428</v>
      </c>
      <c r="B63" s="679"/>
      <c r="C63" s="679"/>
      <c r="D63" s="679"/>
      <c r="E63" s="679"/>
      <c r="F63" s="679"/>
    </row>
    <row r="64" spans="1:6" ht="12" customHeight="1" thickBot="1">
      <c r="A64" s="463"/>
      <c r="B64" s="464"/>
      <c r="C64" s="464"/>
      <c r="D64" s="464"/>
      <c r="E64" s="465"/>
      <c r="F64" s="465" t="s">
        <v>176</v>
      </c>
    </row>
    <row r="65" spans="1:6" ht="12" customHeight="1">
      <c r="A65" s="466" t="s">
        <v>388</v>
      </c>
      <c r="B65" s="467" t="s">
        <v>389</v>
      </c>
      <c r="C65" s="467" t="s">
        <v>390</v>
      </c>
      <c r="D65" s="468" t="s">
        <v>390</v>
      </c>
      <c r="E65" s="467" t="s">
        <v>391</v>
      </c>
      <c r="F65" s="469" t="s">
        <v>392</v>
      </c>
    </row>
    <row r="66" spans="1:6" ht="12" customHeight="1" thickBot="1">
      <c r="A66" s="470"/>
      <c r="B66" s="471"/>
      <c r="C66" s="471" t="s">
        <v>425</v>
      </c>
      <c r="D66" s="472" t="s">
        <v>426</v>
      </c>
      <c r="E66" s="471" t="s">
        <v>393</v>
      </c>
      <c r="F66" s="472" t="s">
        <v>393</v>
      </c>
    </row>
    <row r="67" spans="1:6" ht="12" customHeight="1" thickTop="1">
      <c r="A67" s="493" t="s">
        <v>217</v>
      </c>
      <c r="B67" s="494" t="s">
        <v>439</v>
      </c>
      <c r="C67" s="475">
        <v>302.98</v>
      </c>
      <c r="D67" s="478">
        <v>382.13</v>
      </c>
      <c r="E67" s="476">
        <v>-83.14</v>
      </c>
      <c r="F67" s="495">
        <v>465.27</v>
      </c>
    </row>
    <row r="68" spans="1:6" ht="12" customHeight="1">
      <c r="A68" s="493" t="s">
        <v>224</v>
      </c>
      <c r="B68" s="494" t="s">
        <v>439</v>
      </c>
      <c r="C68" s="478">
        <v>1802.61</v>
      </c>
      <c r="D68" s="478">
        <v>11174.28</v>
      </c>
      <c r="E68" s="496">
        <v>92.49</v>
      </c>
      <c r="F68" s="495">
        <v>11081.79</v>
      </c>
    </row>
    <row r="69" spans="1:6" ht="12" customHeight="1">
      <c r="A69" s="493" t="s">
        <v>419</v>
      </c>
      <c r="B69" s="494" t="s">
        <v>444</v>
      </c>
      <c r="C69" s="495">
        <v>725.06</v>
      </c>
      <c r="D69" s="495">
        <v>15.98</v>
      </c>
      <c r="E69" s="496"/>
      <c r="F69" s="495">
        <v>15.98</v>
      </c>
    </row>
    <row r="70" spans="1:6" ht="12" customHeight="1">
      <c r="A70" s="493" t="s">
        <v>397</v>
      </c>
      <c r="B70" s="494" t="s">
        <v>443</v>
      </c>
      <c r="C70" s="478"/>
      <c r="D70" s="478">
        <v>-382.07</v>
      </c>
      <c r="E70" s="476">
        <v>-830.78</v>
      </c>
      <c r="F70" s="478">
        <v>448.71</v>
      </c>
    </row>
    <row r="71" spans="1:6" ht="12" customHeight="1">
      <c r="A71" s="493" t="s">
        <v>420</v>
      </c>
      <c r="B71" s="494" t="s">
        <v>440</v>
      </c>
      <c r="C71" s="478">
        <v>596.44</v>
      </c>
      <c r="D71" s="478">
        <v>-169.15</v>
      </c>
      <c r="E71" s="476">
        <v>-169.15</v>
      </c>
      <c r="F71" s="478"/>
    </row>
    <row r="72" spans="1:6" ht="12" customHeight="1">
      <c r="A72" s="473" t="s">
        <v>219</v>
      </c>
      <c r="B72" s="494" t="s">
        <v>421</v>
      </c>
      <c r="C72" s="478">
        <v>231.47</v>
      </c>
      <c r="D72" s="478">
        <v>231.47</v>
      </c>
      <c r="E72" s="476"/>
      <c r="F72" s="478">
        <v>231.47</v>
      </c>
    </row>
    <row r="73" spans="1:6" ht="12" customHeight="1">
      <c r="A73" s="493" t="s">
        <v>434</v>
      </c>
      <c r="B73" s="494" t="s">
        <v>440</v>
      </c>
      <c r="C73" s="478"/>
      <c r="D73" s="478">
        <v>-393.27</v>
      </c>
      <c r="E73" s="476">
        <v>-393.27</v>
      </c>
      <c r="F73" s="478"/>
    </row>
    <row r="74" spans="1:6" ht="12" customHeight="1">
      <c r="A74" s="509" t="s">
        <v>435</v>
      </c>
      <c r="B74" s="494" t="s">
        <v>441</v>
      </c>
      <c r="C74" s="478"/>
      <c r="D74" s="478">
        <v>60.76</v>
      </c>
      <c r="E74" s="476">
        <v>36.46</v>
      </c>
      <c r="F74" s="478">
        <v>24.3</v>
      </c>
    </row>
    <row r="75" spans="1:6" ht="12" customHeight="1">
      <c r="A75" s="493" t="s">
        <v>436</v>
      </c>
      <c r="B75" s="494" t="s">
        <v>442</v>
      </c>
      <c r="C75" s="478"/>
      <c r="D75" s="478">
        <v>276.75</v>
      </c>
      <c r="E75" s="476">
        <v>276.75</v>
      </c>
      <c r="F75" s="478"/>
    </row>
    <row r="76" spans="1:6" ht="12" customHeight="1" thickBot="1">
      <c r="A76" s="497"/>
      <c r="B76" s="498"/>
      <c r="C76" s="489"/>
      <c r="D76" s="489"/>
      <c r="E76" s="484"/>
      <c r="F76" s="489"/>
    </row>
    <row r="77" spans="1:6" ht="12" customHeight="1">
      <c r="A77" s="499" t="s">
        <v>422</v>
      </c>
      <c r="B77" s="500"/>
      <c r="C77" s="501">
        <f>SUM(C59)</f>
        <v>114284.07000000002</v>
      </c>
      <c r="D77" s="502">
        <f>SUM(D59)</f>
        <v>145921.38000000003</v>
      </c>
      <c r="E77" s="502">
        <f>SUM(E59)</f>
        <v>19127.63</v>
      </c>
      <c r="F77" s="502">
        <f>SUM(F59)</f>
        <v>126793.75000000003</v>
      </c>
    </row>
    <row r="78" spans="1:6" ht="12" customHeight="1" thickBot="1">
      <c r="A78" s="503" t="s">
        <v>423</v>
      </c>
      <c r="B78" s="504"/>
      <c r="C78" s="505">
        <f>SUM(C67:C76)</f>
        <v>3658.56</v>
      </c>
      <c r="D78" s="506">
        <f>SUM(D67:D76)</f>
        <v>11196.88</v>
      </c>
      <c r="E78" s="505">
        <f>SUM(E67:E76)</f>
        <v>-1070.6399999999999</v>
      </c>
      <c r="F78" s="506">
        <f>SUM(F67:F76)</f>
        <v>12267.519999999999</v>
      </c>
    </row>
    <row r="79" spans="1:6" ht="12" customHeight="1" thickBot="1">
      <c r="A79" s="503" t="s">
        <v>424</v>
      </c>
      <c r="B79" s="504"/>
      <c r="C79" s="507">
        <f>SUM(C77:C78)</f>
        <v>117942.63000000002</v>
      </c>
      <c r="D79" s="508">
        <f>SUM(D77:D78)</f>
        <v>157118.26000000004</v>
      </c>
      <c r="E79" s="507">
        <f>SUM(E77:E78)</f>
        <v>18056.99</v>
      </c>
      <c r="F79" s="508">
        <f>SUM(F77:F78)</f>
        <v>139061.27000000002</v>
      </c>
    </row>
  </sheetData>
  <sheetProtection/>
  <mergeCells count="3">
    <mergeCell ref="A1:F1"/>
    <mergeCell ref="A43:F43"/>
    <mergeCell ref="A63:F6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3">
      <selection activeCell="A33" sqref="A33:E33"/>
    </sheetView>
  </sheetViews>
  <sheetFormatPr defaultColWidth="9.140625" defaultRowHeight="12.75"/>
  <cols>
    <col min="1" max="1" width="35.140625" style="0" customWidth="1"/>
    <col min="2" max="5" width="12.7109375" style="0" customWidth="1"/>
  </cols>
  <sheetData>
    <row r="1" spans="1:5" ht="18.75">
      <c r="A1" s="644" t="s">
        <v>546</v>
      </c>
      <c r="B1" s="644"/>
      <c r="C1" s="644"/>
      <c r="D1" s="644"/>
      <c r="E1" s="644"/>
    </row>
    <row r="2" spans="1:5" ht="18.75">
      <c r="A2" s="644" t="s">
        <v>348</v>
      </c>
      <c r="B2" s="644"/>
      <c r="C2" s="644"/>
      <c r="D2" s="644"/>
      <c r="E2" s="644"/>
    </row>
    <row r="3" spans="1:5" ht="18.75">
      <c r="A3" s="15"/>
      <c r="B3" s="15"/>
      <c r="C3" s="15"/>
      <c r="D3" s="15"/>
      <c r="E3" s="15"/>
    </row>
    <row r="4" spans="1:5" ht="18.75">
      <c r="A4" s="15"/>
      <c r="B4" s="15"/>
      <c r="C4" s="15"/>
      <c r="D4" s="15"/>
      <c r="E4" s="15"/>
    </row>
    <row r="5" spans="1:5" ht="19.5" thickBot="1">
      <c r="A5" s="15"/>
      <c r="B5" s="15"/>
      <c r="C5" s="15"/>
      <c r="D5" s="15"/>
      <c r="E5" s="15"/>
    </row>
    <row r="6" spans="1:5" ht="18" customHeight="1">
      <c r="A6" s="642"/>
      <c r="B6" s="328" t="s">
        <v>325</v>
      </c>
      <c r="C6" s="328" t="s">
        <v>325</v>
      </c>
      <c r="D6" s="400" t="s">
        <v>341</v>
      </c>
      <c r="E6" s="400" t="s">
        <v>340</v>
      </c>
    </row>
    <row r="7" spans="1:5" ht="18" customHeight="1" thickBot="1">
      <c r="A7" s="643"/>
      <c r="B7" s="396" t="s">
        <v>326</v>
      </c>
      <c r="C7" s="396" t="s">
        <v>338</v>
      </c>
      <c r="D7" s="401" t="s">
        <v>342</v>
      </c>
      <c r="E7" s="401">
        <v>2011</v>
      </c>
    </row>
    <row r="8" spans="1:5" ht="18" customHeight="1" thickBot="1">
      <c r="A8" s="48" t="s">
        <v>35</v>
      </c>
      <c r="B8" s="321"/>
      <c r="C8" s="397"/>
      <c r="D8" s="321"/>
      <c r="E8" s="321"/>
    </row>
    <row r="9" spans="1:5" ht="18" customHeight="1" thickBot="1">
      <c r="A9" s="319" t="s">
        <v>80</v>
      </c>
      <c r="B9" s="320">
        <f>SUM(B10:B14)</f>
        <v>1539708</v>
      </c>
      <c r="C9" s="320">
        <f>SUM(C10:C14)</f>
        <v>1559762</v>
      </c>
      <c r="D9" s="320">
        <f>SUM(D10:D14)</f>
        <v>777652</v>
      </c>
      <c r="E9" s="320">
        <f>SUM(E10:E14)</f>
        <v>1514751</v>
      </c>
    </row>
    <row r="10" spans="1:5" ht="18" customHeight="1" thickTop="1">
      <c r="A10" s="33" t="s">
        <v>81</v>
      </c>
      <c r="B10" s="116">
        <f>SUM('V-8'!B12)</f>
        <v>70920</v>
      </c>
      <c r="C10" s="116">
        <f>SUM('V-8'!C12)</f>
        <v>70920</v>
      </c>
      <c r="D10" s="116">
        <f>SUM('V-8'!D12)</f>
        <v>43550</v>
      </c>
      <c r="E10" s="116">
        <f>SUM('V-8'!E12)</f>
        <v>75650</v>
      </c>
    </row>
    <row r="11" spans="1:5" ht="18" customHeight="1">
      <c r="A11" s="33" t="s">
        <v>308</v>
      </c>
      <c r="B11" s="116">
        <f>SUM('V-8'!B13)</f>
        <v>202270</v>
      </c>
      <c r="C11" s="116">
        <f>SUM('V-8'!C13)</f>
        <v>204324</v>
      </c>
      <c r="D11" s="116">
        <f>SUM('V-8'!D13)</f>
        <v>115684</v>
      </c>
      <c r="E11" s="116">
        <f>SUM('V-8'!E13)</f>
        <v>212324</v>
      </c>
    </row>
    <row r="12" spans="1:5" ht="18" customHeight="1">
      <c r="A12" s="33" t="s">
        <v>82</v>
      </c>
      <c r="B12" s="116">
        <f>SUM('V-8'!B14)</f>
        <v>218969</v>
      </c>
      <c r="C12" s="116">
        <f>SUM('V-8'!C14)</f>
        <v>236969</v>
      </c>
      <c r="D12" s="116">
        <f>SUM('V-8'!D14)</f>
        <v>125040</v>
      </c>
      <c r="E12" s="116">
        <f>SUM('V-8'!E14)</f>
        <v>243169</v>
      </c>
    </row>
    <row r="13" spans="1:5" ht="18" customHeight="1">
      <c r="A13" s="33" t="s">
        <v>83</v>
      </c>
      <c r="B13" s="116">
        <f>SUM('V-7'!B12+'V-8'!B15+'V-9'!B13)</f>
        <v>489864</v>
      </c>
      <c r="C13" s="116">
        <f>SUM('V-7'!C12+'V-8'!C15+'V-9'!C13)</f>
        <v>489864</v>
      </c>
      <c r="D13" s="116">
        <f>SUM('V-7'!D12+'V-8'!D15+'V-9'!D13)</f>
        <v>236474</v>
      </c>
      <c r="E13" s="116">
        <f>SUM('V-7'!E12+'V-8'!E15+'V-9'!E13)</f>
        <v>491432</v>
      </c>
    </row>
    <row r="14" spans="1:5" ht="18" customHeight="1" thickBot="1">
      <c r="A14" s="111" t="s">
        <v>84</v>
      </c>
      <c r="B14" s="118">
        <f>SUM('V-8'!B16)</f>
        <v>557685</v>
      </c>
      <c r="C14" s="118">
        <f>SUM('V-8'!C16)</f>
        <v>557685</v>
      </c>
      <c r="D14" s="118">
        <f>SUM('V-8'!D16)</f>
        <v>256904</v>
      </c>
      <c r="E14" s="118">
        <f>SUM('V-8'!E16)</f>
        <v>492176</v>
      </c>
    </row>
    <row r="15" spans="1:5" s="47" customFormat="1" ht="18" customHeight="1" thickBot="1" thickTop="1">
      <c r="A15" s="110" t="s">
        <v>85</v>
      </c>
      <c r="B15" s="120">
        <f>SUM(B16:B18)</f>
        <v>345796</v>
      </c>
      <c r="C15" s="120">
        <f>SUM(C16:C18)</f>
        <v>345796</v>
      </c>
      <c r="D15" s="120">
        <f>SUM(D16:D18)</f>
        <v>170962</v>
      </c>
      <c r="E15" s="120">
        <f>SUM(E16:E18)</f>
        <v>339981</v>
      </c>
    </row>
    <row r="16" spans="1:5" s="47" customFormat="1" ht="18" customHeight="1" thickTop="1">
      <c r="A16" s="448" t="s">
        <v>384</v>
      </c>
      <c r="B16" s="461">
        <f>SUM('V-8'!B18)</f>
        <v>0</v>
      </c>
      <c r="C16" s="461">
        <f>SUM('V-8'!C18)</f>
        <v>0</v>
      </c>
      <c r="D16" s="461">
        <f>SUM('V-8'!D18)</f>
        <v>7</v>
      </c>
      <c r="E16" s="461">
        <f>SUM('V-8'!E18)</f>
        <v>7</v>
      </c>
    </row>
    <row r="17" spans="1:5" ht="18" customHeight="1">
      <c r="A17" s="33" t="s">
        <v>86</v>
      </c>
      <c r="B17" s="116">
        <f>SUM('V-7'!B27+'V-8'!B19+'V-9'!B14)</f>
        <v>345796</v>
      </c>
      <c r="C17" s="116">
        <f>SUM('V-7'!C27+'V-8'!C19+'V-9'!C14)</f>
        <v>345796</v>
      </c>
      <c r="D17" s="116">
        <f>SUM('V-7'!D27+'V-8'!D19+'V-9'!D14)</f>
        <v>168994</v>
      </c>
      <c r="E17" s="116">
        <f>SUM('V-7'!E27+'V-8'!E19+'V-9'!E14)</f>
        <v>338013</v>
      </c>
    </row>
    <row r="18" spans="1:5" ht="18" customHeight="1" thickBot="1">
      <c r="A18" s="111" t="s">
        <v>278</v>
      </c>
      <c r="B18" s="118">
        <f>SUM('V-7'!B28+'V-8'!B20)</f>
        <v>0</v>
      </c>
      <c r="C18" s="118">
        <f>SUM('V-7'!C28+'V-8'!C20)</f>
        <v>0</v>
      </c>
      <c r="D18" s="118">
        <f>SUM('V-7'!D28+'V-8'!D20)</f>
        <v>1961</v>
      </c>
      <c r="E18" s="118">
        <f>SUM('V-7'!E28+'V-8'!E20)</f>
        <v>1961</v>
      </c>
    </row>
    <row r="19" spans="1:5" s="47" customFormat="1" ht="18" customHeight="1" thickBot="1" thickTop="1">
      <c r="A19" s="110" t="s">
        <v>87</v>
      </c>
      <c r="B19" s="120">
        <f>SUM(B20:B21)</f>
        <v>39438</v>
      </c>
      <c r="C19" s="402">
        <f>SUM(C20:C21)</f>
        <v>39438</v>
      </c>
      <c r="D19" s="402">
        <f>SUM(D20:D21)</f>
        <v>33495</v>
      </c>
      <c r="E19" s="402">
        <f>SUM(E20:E21)</f>
        <v>47255</v>
      </c>
    </row>
    <row r="20" spans="1:5" ht="18" customHeight="1" thickTop="1">
      <c r="A20" s="33" t="s">
        <v>173</v>
      </c>
      <c r="B20" s="116">
        <f>SUM('V-8'!B22)</f>
        <v>39438</v>
      </c>
      <c r="C20" s="116">
        <f>SUM('V-8'!C22)</f>
        <v>39438</v>
      </c>
      <c r="D20" s="116">
        <f>SUM('V-8'!D22)</f>
        <v>32403</v>
      </c>
      <c r="E20" s="116">
        <f>SUM('V-8'!E22)</f>
        <v>45783</v>
      </c>
    </row>
    <row r="21" spans="1:5" ht="18" customHeight="1" thickBot="1">
      <c r="A21" s="111" t="s">
        <v>307</v>
      </c>
      <c r="B21" s="271">
        <f>SUM('V-8'!B23)</f>
        <v>0</v>
      </c>
      <c r="C21" s="271">
        <f>SUM('V-8'!C23)</f>
        <v>0</v>
      </c>
      <c r="D21" s="271">
        <f>SUM('V-8'!D23)</f>
        <v>1092</v>
      </c>
      <c r="E21" s="271">
        <f>SUM('V-8'!E23)</f>
        <v>1472</v>
      </c>
    </row>
    <row r="22" spans="1:5" s="46" customFormat="1" ht="18" customHeight="1" thickBot="1" thickTop="1">
      <c r="A22" s="110" t="s">
        <v>88</v>
      </c>
      <c r="B22" s="119">
        <f>SUM(B23:B23)</f>
        <v>185</v>
      </c>
      <c r="C22" s="119">
        <f>SUM(C23:C23)</f>
        <v>185</v>
      </c>
      <c r="D22" s="119">
        <f>SUM(D23:D23)</f>
        <v>63</v>
      </c>
      <c r="E22" s="119">
        <f>SUM(E23:E23)</f>
        <v>129</v>
      </c>
    </row>
    <row r="23" spans="1:5" ht="18" customHeight="1" thickBot="1" thickTop="1">
      <c r="A23" s="272" t="s">
        <v>89</v>
      </c>
      <c r="B23" s="273">
        <f>SUM('V-8'!B25)</f>
        <v>185</v>
      </c>
      <c r="C23" s="273">
        <f>SUM('V-8'!C25)</f>
        <v>185</v>
      </c>
      <c r="D23" s="273">
        <f>SUM('V-8'!D25)</f>
        <v>63</v>
      </c>
      <c r="E23" s="273">
        <f>SUM('V-8'!E25)</f>
        <v>129</v>
      </c>
    </row>
    <row r="24" spans="1:5" s="47" customFormat="1" ht="18" customHeight="1" thickBot="1" thickTop="1">
      <c r="A24" s="115" t="s">
        <v>90</v>
      </c>
      <c r="B24" s="117">
        <f>SUM('V-7'!B14+'V-8'!B26+'V-9'!B15)</f>
        <v>209049</v>
      </c>
      <c r="C24" s="117">
        <f>SUM('V-7'!C14+'V-8'!C26+'V-9'!C15)</f>
        <v>209049</v>
      </c>
      <c r="D24" s="117">
        <f>SUM('V-7'!D14+'V-8'!D26+'V-9'!D15)</f>
        <v>103351</v>
      </c>
      <c r="E24" s="117">
        <f>SUM('V-7'!E14+'V-8'!E26+'V-9'!E15)</f>
        <v>206455</v>
      </c>
    </row>
    <row r="25" spans="1:5" s="46" customFormat="1" ht="18" customHeight="1" thickBot="1">
      <c r="A25" s="48" t="s">
        <v>26</v>
      </c>
      <c r="B25" s="243">
        <f>SUM(B9+B15+B19+B22+B24)</f>
        <v>2134176</v>
      </c>
      <c r="C25" s="407">
        <f>SUM(C9+C15+C19+C22+C24)</f>
        <v>2154230</v>
      </c>
      <c r="D25" s="407">
        <f>SUM(D9+D15+D19+D22+D24)</f>
        <v>1085523</v>
      </c>
      <c r="E25" s="407">
        <f>SUM(E9+E15+E19+E22+E24)</f>
        <v>2108571</v>
      </c>
    </row>
    <row r="28" spans="1:5" ht="12.75" customHeight="1">
      <c r="A28" s="640" t="s">
        <v>543</v>
      </c>
      <c r="B28" s="640"/>
      <c r="C28" s="640"/>
      <c r="D28" s="640"/>
      <c r="E28" s="640"/>
    </row>
    <row r="29" spans="1:5" ht="12.75" customHeight="1">
      <c r="A29" s="640" t="s">
        <v>544</v>
      </c>
      <c r="B29" s="640"/>
      <c r="C29" s="640"/>
      <c r="D29" s="640"/>
      <c r="E29" s="640"/>
    </row>
    <row r="30" spans="1:5" ht="12.75">
      <c r="A30" s="641" t="s">
        <v>545</v>
      </c>
      <c r="B30" s="641"/>
      <c r="C30" s="641"/>
      <c r="D30" s="641"/>
      <c r="E30" s="641"/>
    </row>
    <row r="31" spans="1:5" ht="12.75">
      <c r="A31" s="641"/>
      <c r="B31" s="641"/>
      <c r="C31" s="641"/>
      <c r="D31" s="641"/>
      <c r="E31" s="641"/>
    </row>
    <row r="32" spans="1:5" ht="12.75">
      <c r="A32" s="641"/>
      <c r="B32" s="641"/>
      <c r="C32" s="641"/>
      <c r="D32" s="641"/>
      <c r="E32" s="641"/>
    </row>
    <row r="33" spans="1:5" ht="12.75">
      <c r="A33" s="641"/>
      <c r="B33" s="641"/>
      <c r="C33" s="641"/>
      <c r="D33" s="641"/>
      <c r="E33" s="641"/>
    </row>
    <row r="34" spans="1:5" ht="12.75">
      <c r="A34" s="641"/>
      <c r="B34" s="641"/>
      <c r="C34" s="641"/>
      <c r="D34" s="641"/>
      <c r="E34" s="641"/>
    </row>
    <row r="35" spans="1:5" ht="12.75">
      <c r="A35" s="641"/>
      <c r="B35" s="641"/>
      <c r="C35" s="641"/>
      <c r="D35" s="641"/>
      <c r="E35" s="641"/>
    </row>
    <row r="36" spans="1:5" ht="12.75">
      <c r="A36" s="641"/>
      <c r="B36" s="641"/>
      <c r="C36" s="641"/>
      <c r="D36" s="641"/>
      <c r="E36" s="641"/>
    </row>
    <row r="37" spans="1:5" ht="12.75">
      <c r="A37" s="641"/>
      <c r="B37" s="641"/>
      <c r="C37" s="641"/>
      <c r="D37" s="641"/>
      <c r="E37" s="641"/>
    </row>
  </sheetData>
  <sheetProtection/>
  <mergeCells count="13">
    <mergeCell ref="A32:E32"/>
    <mergeCell ref="A33:E33"/>
    <mergeCell ref="A34:E34"/>
    <mergeCell ref="A35:E35"/>
    <mergeCell ref="A36:E36"/>
    <mergeCell ref="A37:E37"/>
    <mergeCell ref="A28:E28"/>
    <mergeCell ref="A29:E29"/>
    <mergeCell ref="A30:E30"/>
    <mergeCell ref="A31:E31"/>
    <mergeCell ref="A6:A7"/>
    <mergeCell ref="A1:E1"/>
    <mergeCell ref="A2:E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29.8515625" style="0" customWidth="1"/>
    <col min="2" max="5" width="12.7109375" style="0" customWidth="1"/>
  </cols>
  <sheetData>
    <row r="1" spans="1:5" ht="18.75">
      <c r="A1" s="644" t="s">
        <v>350</v>
      </c>
      <c r="B1" s="644"/>
      <c r="C1" s="644"/>
      <c r="D1" s="644"/>
      <c r="E1" s="644"/>
    </row>
    <row r="2" spans="1:5" ht="18.75">
      <c r="A2" s="644" t="s">
        <v>351</v>
      </c>
      <c r="B2" s="644"/>
      <c r="C2" s="644"/>
      <c r="D2" s="644"/>
      <c r="E2" s="644"/>
    </row>
    <row r="3" spans="1:5" ht="18.75">
      <c r="A3" s="15"/>
      <c r="B3" s="15"/>
      <c r="C3" s="15"/>
      <c r="D3" s="15"/>
      <c r="E3" s="15"/>
    </row>
    <row r="4" spans="1:5" ht="0.75" customHeight="1">
      <c r="A4" s="15"/>
      <c r="B4" s="15"/>
      <c r="C4" s="15"/>
      <c r="D4" s="15"/>
      <c r="E4" s="15"/>
    </row>
    <row r="5" spans="1:5" ht="18.75">
      <c r="A5" s="138" t="s">
        <v>179</v>
      </c>
      <c r="B5" s="15"/>
      <c r="C5" s="15"/>
      <c r="D5" s="15"/>
      <c r="E5" s="15"/>
    </row>
    <row r="6" spans="1:5" ht="18.75">
      <c r="A6" s="137" t="s">
        <v>190</v>
      </c>
      <c r="B6" s="15"/>
      <c r="C6" s="15"/>
      <c r="D6" s="15"/>
      <c r="E6" s="15"/>
    </row>
    <row r="7" spans="1:5" ht="18.75">
      <c r="A7" s="137"/>
      <c r="B7" s="15"/>
      <c r="C7" s="15"/>
      <c r="D7" s="15"/>
      <c r="E7" s="15"/>
    </row>
    <row r="8" spans="1:5" ht="19.5" thickBot="1">
      <c r="A8" s="137"/>
      <c r="B8" s="15"/>
      <c r="C8" s="15"/>
      <c r="D8" s="15"/>
      <c r="E8" s="15"/>
    </row>
    <row r="9" spans="1:5" ht="18" customHeight="1">
      <c r="A9" s="645"/>
      <c r="B9" s="328" t="s">
        <v>325</v>
      </c>
      <c r="C9" s="328" t="s">
        <v>325</v>
      </c>
      <c r="D9" s="400" t="s">
        <v>341</v>
      </c>
      <c r="E9" s="328" t="s">
        <v>349</v>
      </c>
    </row>
    <row r="10" spans="1:5" ht="18" customHeight="1" thickBot="1">
      <c r="A10" s="646"/>
      <c r="B10" s="396" t="s">
        <v>326</v>
      </c>
      <c r="C10" s="396" t="s">
        <v>327</v>
      </c>
      <c r="D10" s="401" t="s">
        <v>342</v>
      </c>
      <c r="E10" s="396">
        <v>2011</v>
      </c>
    </row>
    <row r="11" spans="1:5" ht="18" customHeight="1" thickBot="1">
      <c r="A11" s="409" t="s">
        <v>35</v>
      </c>
      <c r="B11" s="397"/>
      <c r="C11" s="397"/>
      <c r="D11" s="321"/>
      <c r="E11" s="397"/>
    </row>
    <row r="12" spans="1:5" ht="18" customHeight="1" thickBot="1">
      <c r="A12" s="410" t="s">
        <v>191</v>
      </c>
      <c r="B12" s="413">
        <v>881</v>
      </c>
      <c r="C12" s="413">
        <f>SUM(C20)</f>
        <v>881</v>
      </c>
      <c r="D12" s="320">
        <v>460</v>
      </c>
      <c r="E12" s="398">
        <f>SUM(E20)</f>
        <v>877</v>
      </c>
    </row>
    <row r="13" spans="1:5" s="47" customFormat="1" ht="18" customHeight="1" thickBot="1" thickTop="1">
      <c r="A13" s="411" t="s">
        <v>85</v>
      </c>
      <c r="B13" s="414">
        <v>3357</v>
      </c>
      <c r="C13" s="414">
        <f>SUM(C25)</f>
        <v>3357</v>
      </c>
      <c r="D13" s="320">
        <v>3347</v>
      </c>
      <c r="E13" s="399">
        <f>SUM(E25)</f>
        <v>5037</v>
      </c>
    </row>
    <row r="14" spans="1:5" s="47" customFormat="1" ht="18" customHeight="1" thickBot="1" thickTop="1">
      <c r="A14" s="412" t="s">
        <v>90</v>
      </c>
      <c r="B14" s="117">
        <v>12555</v>
      </c>
      <c r="C14" s="117">
        <f>SUM(C33)</f>
        <v>12555</v>
      </c>
      <c r="D14" s="403">
        <v>6277</v>
      </c>
      <c r="E14" s="117">
        <f>SUM(E33)</f>
        <v>12555</v>
      </c>
    </row>
    <row r="15" spans="1:5" s="46" customFormat="1" ht="18" customHeight="1" thickBot="1">
      <c r="A15" s="409" t="s">
        <v>26</v>
      </c>
      <c r="B15" s="249">
        <f>SUM(B12+B13+B14)</f>
        <v>16793</v>
      </c>
      <c r="C15" s="249">
        <f>SUM(C12+C13+C14)</f>
        <v>16793</v>
      </c>
      <c r="D15" s="249">
        <f>SUM(D12+D13+D14)</f>
        <v>10084</v>
      </c>
      <c r="E15" s="249">
        <f>SUM(E12+E13+E14)</f>
        <v>18469</v>
      </c>
    </row>
    <row r="16" spans="1:5" s="46" customFormat="1" ht="16.5" customHeight="1">
      <c r="A16" s="134"/>
      <c r="B16" s="135"/>
      <c r="C16" s="135"/>
      <c r="D16" s="135"/>
      <c r="E16" s="135"/>
    </row>
    <row r="17" ht="8.25" customHeight="1"/>
    <row r="18" spans="1:5" ht="18">
      <c r="A18" s="67" t="s">
        <v>0</v>
      </c>
      <c r="B18" s="114"/>
      <c r="C18" s="6"/>
      <c r="D18" s="6"/>
      <c r="E18" s="6"/>
    </row>
    <row r="19" spans="1:5" ht="18">
      <c r="A19" s="67"/>
      <c r="B19" s="114"/>
      <c r="C19" s="6"/>
      <c r="D19" s="6"/>
      <c r="E19" s="6"/>
    </row>
    <row r="20" spans="1:7" ht="12.75">
      <c r="A20" s="274" t="s">
        <v>310</v>
      </c>
      <c r="B20" s="275">
        <f>SUM(B22)</f>
        <v>881</v>
      </c>
      <c r="C20" s="275">
        <f>SUM(C22)</f>
        <v>881</v>
      </c>
      <c r="D20" s="275">
        <f>SUM(D22)</f>
        <v>460</v>
      </c>
      <c r="E20" s="275">
        <f>SUM(E22)</f>
        <v>877</v>
      </c>
      <c r="G20" t="s">
        <v>194</v>
      </c>
    </row>
    <row r="21" spans="1:5" ht="12.75">
      <c r="A21" s="1"/>
      <c r="B21" s="6"/>
      <c r="C21" s="6"/>
      <c r="D21" s="6"/>
      <c r="E21" s="6"/>
    </row>
    <row r="22" spans="1:5" ht="12.75">
      <c r="A22" s="62" t="s">
        <v>264</v>
      </c>
      <c r="B22" s="197">
        <v>881</v>
      </c>
      <c r="C22" s="199">
        <v>881</v>
      </c>
      <c r="D22" s="199">
        <v>460</v>
      </c>
      <c r="E22" s="199">
        <v>877</v>
      </c>
    </row>
    <row r="23" spans="1:5" ht="12.75">
      <c r="A23" s="647" t="s">
        <v>339</v>
      </c>
      <c r="B23" s="647"/>
      <c r="C23" s="647"/>
      <c r="D23" s="647"/>
      <c r="E23" s="647"/>
    </row>
    <row r="24" spans="1:5" ht="12.75">
      <c r="A24" s="136"/>
      <c r="B24" s="136"/>
      <c r="C24" s="136"/>
      <c r="D24" s="136"/>
      <c r="E24" s="136"/>
    </row>
    <row r="25" spans="1:5" ht="13.5" customHeight="1">
      <c r="A25" s="52" t="s">
        <v>311</v>
      </c>
      <c r="B25" s="275">
        <f>SUM(B27)</f>
        <v>3357</v>
      </c>
      <c r="C25" s="275">
        <f>SUM(C27:C28)</f>
        <v>3357</v>
      </c>
      <c r="D25" s="275">
        <f>SUM(D27:D28)</f>
        <v>3347</v>
      </c>
      <c r="E25" s="275">
        <f>SUM(E27:E28)</f>
        <v>5037</v>
      </c>
    </row>
    <row r="26" spans="1:5" ht="12.75">
      <c r="A26" s="1"/>
      <c r="B26" s="6"/>
      <c r="C26" s="6"/>
      <c r="D26" s="6"/>
      <c r="E26" s="6"/>
    </row>
    <row r="27" spans="1:5" ht="12.75">
      <c r="A27" s="62" t="s">
        <v>265</v>
      </c>
      <c r="B27" s="197">
        <v>3357</v>
      </c>
      <c r="C27" s="197">
        <v>3357</v>
      </c>
      <c r="D27" s="197">
        <v>1679</v>
      </c>
      <c r="E27" s="197">
        <v>3369</v>
      </c>
    </row>
    <row r="28" spans="1:5" ht="12.75">
      <c r="A28" s="62" t="s">
        <v>359</v>
      </c>
      <c r="B28" s="197">
        <v>0</v>
      </c>
      <c r="C28" s="197">
        <v>0</v>
      </c>
      <c r="D28" s="197">
        <v>1668</v>
      </c>
      <c r="E28" s="197">
        <v>1668</v>
      </c>
    </row>
    <row r="29" spans="1:5" ht="12.75">
      <c r="A29" s="62"/>
      <c r="B29" s="197"/>
      <c r="C29" s="197"/>
      <c r="D29" s="197"/>
      <c r="E29" s="197"/>
    </row>
    <row r="30" spans="1:5" ht="12.75">
      <c r="A30" s="648" t="s">
        <v>589</v>
      </c>
      <c r="B30" s="648"/>
      <c r="C30" s="648"/>
      <c r="D30" s="648"/>
      <c r="E30" s="648"/>
    </row>
    <row r="31" spans="1:5" ht="12.75">
      <c r="A31" s="648" t="s">
        <v>588</v>
      </c>
      <c r="B31" s="648"/>
      <c r="C31" s="648"/>
      <c r="D31" s="648"/>
      <c r="E31" s="648"/>
    </row>
    <row r="32" spans="1:5" ht="12.75">
      <c r="A32" s="45"/>
      <c r="B32" s="45"/>
      <c r="C32" s="45"/>
      <c r="D32" s="45"/>
      <c r="E32" s="45"/>
    </row>
    <row r="33" spans="1:5" ht="12.75">
      <c r="A33" s="52" t="s">
        <v>309</v>
      </c>
      <c r="B33" s="198">
        <f>SUM(B34)</f>
        <v>12555</v>
      </c>
      <c r="C33" s="198">
        <f>SUM(C34)</f>
        <v>12555</v>
      </c>
      <c r="D33" s="198">
        <f>SUM(D34)</f>
        <v>6277</v>
      </c>
      <c r="E33" s="198">
        <f>SUM(E34)</f>
        <v>12555</v>
      </c>
    </row>
    <row r="34" spans="1:5" ht="12.75">
      <c r="A34" s="136" t="s">
        <v>360</v>
      </c>
      <c r="B34" s="199">
        <v>12555</v>
      </c>
      <c r="C34" s="199">
        <v>12555</v>
      </c>
      <c r="D34" s="199">
        <v>6277</v>
      </c>
      <c r="E34" s="199">
        <v>12555</v>
      </c>
    </row>
    <row r="35" spans="1:5" ht="12.75" customHeight="1">
      <c r="A35" s="1" t="s">
        <v>361</v>
      </c>
      <c r="B35" s="6"/>
      <c r="C35" s="6"/>
      <c r="D35" s="6"/>
      <c r="E35" s="6"/>
    </row>
    <row r="36" spans="1:5" ht="12.75">
      <c r="A36" s="1"/>
      <c r="B36" s="6"/>
      <c r="C36" s="6"/>
      <c r="D36" s="6"/>
      <c r="E36" s="6"/>
    </row>
    <row r="37" spans="1:5" ht="16.5">
      <c r="A37" s="68" t="s">
        <v>5</v>
      </c>
      <c r="B37" s="200">
        <f>SUM(B20+B25+B33)</f>
        <v>16793</v>
      </c>
      <c r="C37" s="200">
        <f>SUM(C20+C25+C33)</f>
        <v>16793</v>
      </c>
      <c r="D37" s="200">
        <f>SUM(D20+D25+D33)</f>
        <v>10084</v>
      </c>
      <c r="E37" s="200">
        <f>SUM(E20+E25+E33)</f>
        <v>18469</v>
      </c>
    </row>
  </sheetData>
  <sheetProtection/>
  <mergeCells count="6">
    <mergeCell ref="A9:A10"/>
    <mergeCell ref="A23:E23"/>
    <mergeCell ref="A1:E1"/>
    <mergeCell ref="A2:E2"/>
    <mergeCell ref="A31:E31"/>
    <mergeCell ref="A30:E30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4">
      <selection activeCell="A23" sqref="A23"/>
    </sheetView>
  </sheetViews>
  <sheetFormatPr defaultColWidth="9.140625" defaultRowHeight="12.75"/>
  <cols>
    <col min="1" max="1" width="33.8515625" style="0" customWidth="1"/>
    <col min="2" max="5" width="12.7109375" style="0" customWidth="1"/>
  </cols>
  <sheetData>
    <row r="1" spans="1:5" ht="18.75">
      <c r="A1" s="644" t="s">
        <v>350</v>
      </c>
      <c r="B1" s="644"/>
      <c r="C1" s="644"/>
      <c r="D1" s="644"/>
      <c r="E1" s="644"/>
    </row>
    <row r="2" spans="1:5" ht="18.75">
      <c r="A2" s="644" t="s">
        <v>348</v>
      </c>
      <c r="B2" s="644"/>
      <c r="C2" s="644"/>
      <c r="D2" s="644"/>
      <c r="E2" s="644"/>
    </row>
    <row r="3" spans="1:5" ht="18.75">
      <c r="A3" s="15"/>
      <c r="B3" s="15"/>
      <c r="C3" s="15"/>
      <c r="D3" s="15"/>
      <c r="E3" s="15"/>
    </row>
    <row r="4" spans="1:5" ht="9" customHeight="1">
      <c r="A4" s="15"/>
      <c r="B4" s="15"/>
      <c r="C4" s="15"/>
      <c r="D4" s="15"/>
      <c r="E4" s="15"/>
    </row>
    <row r="5" spans="1:5" ht="18.75">
      <c r="A5" s="138" t="s">
        <v>180</v>
      </c>
      <c r="B5" s="139"/>
      <c r="C5" s="15"/>
      <c r="D5" s="15"/>
      <c r="E5" s="15"/>
    </row>
    <row r="6" spans="1:5" ht="18.75">
      <c r="A6" s="137"/>
      <c r="B6" s="253"/>
      <c r="C6" s="15"/>
      <c r="D6" s="15"/>
      <c r="E6" s="15"/>
    </row>
    <row r="7" spans="1:5" ht="21" customHeight="1" thickBot="1">
      <c r="A7" s="113"/>
      <c r="B7" s="15"/>
      <c r="C7" s="15"/>
      <c r="D7" s="15"/>
      <c r="E7" s="15"/>
    </row>
    <row r="8" spans="1:5" ht="18" customHeight="1">
      <c r="A8" s="645"/>
      <c r="B8" s="328" t="s">
        <v>325</v>
      </c>
      <c r="C8" s="328" t="s">
        <v>325</v>
      </c>
      <c r="D8" s="328" t="s">
        <v>341</v>
      </c>
      <c r="E8" s="328" t="s">
        <v>349</v>
      </c>
    </row>
    <row r="9" spans="1:5" ht="18" customHeight="1" thickBot="1">
      <c r="A9" s="652"/>
      <c r="B9" s="254" t="s">
        <v>326</v>
      </c>
      <c r="C9" s="254" t="s">
        <v>327</v>
      </c>
      <c r="D9" s="254" t="s">
        <v>342</v>
      </c>
      <c r="E9" s="254">
        <v>2011</v>
      </c>
    </row>
    <row r="10" spans="1:5" ht="18" customHeight="1" thickBot="1">
      <c r="A10" s="259" t="s">
        <v>35</v>
      </c>
      <c r="B10" s="415"/>
      <c r="C10" s="415"/>
      <c r="D10" s="415"/>
      <c r="E10" s="415"/>
    </row>
    <row r="11" spans="1:5" ht="18" customHeight="1" thickBot="1">
      <c r="A11" s="319" t="s">
        <v>80</v>
      </c>
      <c r="B11" s="322">
        <f>SUM(B12:B16)</f>
        <v>1537672</v>
      </c>
      <c r="C11" s="322">
        <f>SUM(C12:C16)</f>
        <v>1557726</v>
      </c>
      <c r="D11" s="322">
        <f>SUM(D12:D16)</f>
        <v>776747</v>
      </c>
      <c r="E11" s="322">
        <f>SUM(E12:E16)</f>
        <v>1512841</v>
      </c>
    </row>
    <row r="12" spans="1:5" ht="18" customHeight="1" thickTop="1">
      <c r="A12" s="33" t="s">
        <v>81</v>
      </c>
      <c r="B12" s="121">
        <f>SUM('V-kom.8'!B12)</f>
        <v>70920</v>
      </c>
      <c r="C12" s="121">
        <f>SUM('V-kom.8'!C12)</f>
        <v>70920</v>
      </c>
      <c r="D12" s="121">
        <f>SUM('V-kom.8'!D12)</f>
        <v>43550</v>
      </c>
      <c r="E12" s="121">
        <f>SUM('V-kom.8'!E12)</f>
        <v>75650</v>
      </c>
    </row>
    <row r="13" spans="1:5" ht="18" customHeight="1">
      <c r="A13" s="33" t="s">
        <v>172</v>
      </c>
      <c r="B13" s="121">
        <f>SUM('V-kom.8'!B15)</f>
        <v>202270</v>
      </c>
      <c r="C13" s="121">
        <f>SUM('V-kom.8'!C15)</f>
        <v>204324</v>
      </c>
      <c r="D13" s="121">
        <f>SUM('V-kom.8'!D15)</f>
        <v>115684</v>
      </c>
      <c r="E13" s="121">
        <f>SUM('V-kom.8'!E15)</f>
        <v>212324</v>
      </c>
    </row>
    <row r="14" spans="1:5" ht="18" customHeight="1">
      <c r="A14" s="33" t="s">
        <v>82</v>
      </c>
      <c r="B14" s="121">
        <f>SUM('V-kom.8'!B20)</f>
        <v>218969</v>
      </c>
      <c r="C14" s="121">
        <f>SUM('V-kom.8'!C20)</f>
        <v>236969</v>
      </c>
      <c r="D14" s="121">
        <f>SUM('V-kom.8'!D20)</f>
        <v>125040</v>
      </c>
      <c r="E14" s="121">
        <f>SUM('V-kom.8'!E20)</f>
        <v>243169</v>
      </c>
    </row>
    <row r="15" spans="1:9" ht="18" customHeight="1">
      <c r="A15" s="33" t="s">
        <v>83</v>
      </c>
      <c r="B15" s="121">
        <f>SUM('V-kom.8'!B34)</f>
        <v>487828</v>
      </c>
      <c r="C15" s="121">
        <f>SUM('V-kom.8'!C34)</f>
        <v>487828</v>
      </c>
      <c r="D15" s="121">
        <f>SUM('V-kom.8'!D34)</f>
        <v>235569</v>
      </c>
      <c r="E15" s="121">
        <f>SUM('V-kom.8'!E34)</f>
        <v>489522</v>
      </c>
      <c r="I15" s="41"/>
    </row>
    <row r="16" spans="1:9" ht="18" customHeight="1">
      <c r="A16" s="33" t="s">
        <v>84</v>
      </c>
      <c r="B16" s="121">
        <f>SUM('V-kom.8'!B65)</f>
        <v>557685</v>
      </c>
      <c r="C16" s="121">
        <f>SUM('V-kom.8'!C65)</f>
        <v>557685</v>
      </c>
      <c r="D16" s="121">
        <f>SUM('V-kom.8'!D65)</f>
        <v>256904</v>
      </c>
      <c r="E16" s="121">
        <f>SUM('V-kom.8'!E65)</f>
        <v>492176</v>
      </c>
      <c r="I16" s="41"/>
    </row>
    <row r="17" spans="1:5" s="47" customFormat="1" ht="18" customHeight="1" thickBot="1">
      <c r="A17" s="34" t="s">
        <v>85</v>
      </c>
      <c r="B17" s="122">
        <f>SUM(B18:B20)</f>
        <v>341152</v>
      </c>
      <c r="C17" s="122">
        <f>SUM(C18:C20)</f>
        <v>341152</v>
      </c>
      <c r="D17" s="122">
        <f>SUM(D18:D20)</f>
        <v>166976</v>
      </c>
      <c r="E17" s="122">
        <f>SUM(E18:E20)</f>
        <v>333660</v>
      </c>
    </row>
    <row r="18" spans="1:5" s="47" customFormat="1" ht="18" customHeight="1" thickTop="1">
      <c r="A18" s="448" t="s">
        <v>385</v>
      </c>
      <c r="B18" s="449">
        <f>SUM('V-kom.8'!B80)</f>
        <v>0</v>
      </c>
      <c r="C18" s="449">
        <f>SUM('V-kom.8'!C80)</f>
        <v>0</v>
      </c>
      <c r="D18" s="449">
        <f>SUM('V-kom.8'!D80)</f>
        <v>7</v>
      </c>
      <c r="E18" s="449">
        <f>SUM('V-kom.8'!E80)</f>
        <v>7</v>
      </c>
    </row>
    <row r="19" spans="1:5" ht="18" customHeight="1">
      <c r="A19" s="33" t="s">
        <v>86</v>
      </c>
      <c r="B19" s="121">
        <f>SUM('V-kom.8'!B84)</f>
        <v>341152</v>
      </c>
      <c r="C19" s="121">
        <f>SUM('V-kom.8'!C84)</f>
        <v>341152</v>
      </c>
      <c r="D19" s="121">
        <f>SUM('V-kom.8'!D84)</f>
        <v>166676</v>
      </c>
      <c r="E19" s="121">
        <f>SUM('V-kom.8'!E84)</f>
        <v>333360</v>
      </c>
    </row>
    <row r="20" spans="1:5" ht="18" customHeight="1" thickBot="1">
      <c r="A20" s="111" t="s">
        <v>278</v>
      </c>
      <c r="B20" s="123">
        <f>SUM('V-kom.8'!B96)</f>
        <v>0</v>
      </c>
      <c r="C20" s="123">
        <f>SUM('V-kom.8'!C96)</f>
        <v>0</v>
      </c>
      <c r="D20" s="123">
        <f>SUM('V-kom.8'!D96)</f>
        <v>293</v>
      </c>
      <c r="E20" s="123">
        <f>SUM('V-kom.8'!E96)</f>
        <v>293</v>
      </c>
    </row>
    <row r="21" spans="1:5" s="47" customFormat="1" ht="18" customHeight="1" thickBot="1" thickTop="1">
      <c r="A21" s="110" t="s">
        <v>87</v>
      </c>
      <c r="B21" s="124">
        <f>SUM(B22:B23)</f>
        <v>39438</v>
      </c>
      <c r="C21" s="124">
        <f>SUM(C22:C23)</f>
        <v>39438</v>
      </c>
      <c r="D21" s="124">
        <f>SUM(D22:D23)</f>
        <v>33495</v>
      </c>
      <c r="E21" s="124">
        <f>SUM(E22:E23)</f>
        <v>47255</v>
      </c>
    </row>
    <row r="22" spans="1:5" ht="18" customHeight="1" thickTop="1">
      <c r="A22" s="33" t="s">
        <v>173</v>
      </c>
      <c r="B22" s="121">
        <f>SUM('V-kom.8'!B103)</f>
        <v>39438</v>
      </c>
      <c r="C22" s="121">
        <f>SUM('V-kom.8'!C103)</f>
        <v>39438</v>
      </c>
      <c r="D22" s="121">
        <f>SUM('V-kom.8'!D103)</f>
        <v>32403</v>
      </c>
      <c r="E22" s="121">
        <f>SUM('V-kom.8'!E103)</f>
        <v>45783</v>
      </c>
    </row>
    <row r="23" spans="1:5" ht="18" customHeight="1" thickBot="1">
      <c r="A23" s="111" t="s">
        <v>307</v>
      </c>
      <c r="B23" s="276">
        <f>SUM('V-kom.8'!B105)</f>
        <v>0</v>
      </c>
      <c r="C23" s="276">
        <f>SUM('V-kom.8'!C105)</f>
        <v>0</v>
      </c>
      <c r="D23" s="276">
        <f>SUM('V-kom.8'!D105)</f>
        <v>1092</v>
      </c>
      <c r="E23" s="276">
        <f>SUM('V-kom.8'!E105)</f>
        <v>1472</v>
      </c>
    </row>
    <row r="24" spans="1:5" s="46" customFormat="1" ht="18" customHeight="1" thickBot="1" thickTop="1">
      <c r="A24" s="34" t="s">
        <v>88</v>
      </c>
      <c r="B24" s="122">
        <f>SUM(B25)</f>
        <v>185</v>
      </c>
      <c r="C24" s="122">
        <f>SUM(C25)</f>
        <v>185</v>
      </c>
      <c r="D24" s="122">
        <f>SUM(D25)</f>
        <v>63</v>
      </c>
      <c r="E24" s="122">
        <f>SUM(E25)</f>
        <v>129</v>
      </c>
    </row>
    <row r="25" spans="1:5" ht="18" customHeight="1" thickBot="1" thickTop="1">
      <c r="A25" s="272" t="s">
        <v>89</v>
      </c>
      <c r="B25" s="334">
        <f>SUM('V-kom.8'!B110)</f>
        <v>185</v>
      </c>
      <c r="C25" s="334">
        <f>SUM('V-kom.8'!C110)</f>
        <v>185</v>
      </c>
      <c r="D25" s="334">
        <f>SUM('V-kom.8'!D110)</f>
        <v>63</v>
      </c>
      <c r="E25" s="334">
        <f>SUM('V-kom.8'!E110)</f>
        <v>129</v>
      </c>
    </row>
    <row r="26" spans="1:5" s="47" customFormat="1" ht="18" customHeight="1" thickBot="1" thickTop="1">
      <c r="A26" s="115" t="s">
        <v>90</v>
      </c>
      <c r="B26" s="125">
        <f>SUM('V-kom.8'!B115)</f>
        <v>186658</v>
      </c>
      <c r="C26" s="125">
        <f>SUM('V-kom.8'!C115)</f>
        <v>186658</v>
      </c>
      <c r="D26" s="125">
        <f>SUM('V-kom.8'!D115)</f>
        <v>92130</v>
      </c>
      <c r="E26" s="125">
        <f>SUM('V-kom.8'!E115)</f>
        <v>184013</v>
      </c>
    </row>
    <row r="27" spans="1:5" s="46" customFormat="1" ht="18" customHeight="1" thickBot="1">
      <c r="A27" s="244" t="s">
        <v>26</v>
      </c>
      <c r="B27" s="245">
        <f>SUM(B11+B17+B21+B24+B26)</f>
        <v>2105105</v>
      </c>
      <c r="C27" s="416">
        <f>SUM(C11+C17+C21+C24+C26)</f>
        <v>2125159</v>
      </c>
      <c r="D27" s="416">
        <f>SUM(D11+D17+D21+D24+D26)</f>
        <v>1069411</v>
      </c>
      <c r="E27" s="416">
        <f>SUM(E11+E17+E21+E24+E26)</f>
        <v>2077898</v>
      </c>
    </row>
    <row r="28" spans="1:5" s="46" customFormat="1" ht="18" customHeight="1">
      <c r="A28" s="134"/>
      <c r="B28" s="529"/>
      <c r="C28" s="529"/>
      <c r="D28" s="529"/>
      <c r="E28" s="529"/>
    </row>
    <row r="30" spans="1:5" ht="12.75">
      <c r="A30" s="650" t="s">
        <v>538</v>
      </c>
      <c r="B30" s="650"/>
      <c r="C30" s="650"/>
      <c r="D30" s="650"/>
      <c r="E30" s="650"/>
    </row>
    <row r="31" spans="1:5" ht="12.75">
      <c r="A31" s="650" t="s">
        <v>540</v>
      </c>
      <c r="B31" s="650"/>
      <c r="C31" s="650"/>
      <c r="D31" s="650"/>
      <c r="E31" s="650"/>
    </row>
    <row r="32" spans="1:5" ht="12.75">
      <c r="A32" s="649" t="s">
        <v>539</v>
      </c>
      <c r="B32" s="649"/>
      <c r="C32" s="649"/>
      <c r="D32" s="649"/>
      <c r="E32" s="649"/>
    </row>
    <row r="33" spans="1:5" ht="12.75">
      <c r="A33" s="651" t="s">
        <v>541</v>
      </c>
      <c r="B33" s="651"/>
      <c r="C33" s="651"/>
      <c r="D33" s="651"/>
      <c r="E33" s="651"/>
    </row>
    <row r="34" spans="1:5" ht="12.75">
      <c r="A34" s="649" t="s">
        <v>542</v>
      </c>
      <c r="B34" s="649"/>
      <c r="C34" s="649"/>
      <c r="D34" s="649"/>
      <c r="E34" s="649"/>
    </row>
    <row r="35" spans="1:5" ht="12.75">
      <c r="A35" s="528"/>
      <c r="B35" s="528"/>
      <c r="C35" s="528"/>
      <c r="D35" s="528"/>
      <c r="E35" s="528"/>
    </row>
    <row r="36" spans="1:5" ht="12.75">
      <c r="A36" s="651"/>
      <c r="B36" s="651"/>
      <c r="C36" s="651"/>
      <c r="D36" s="651"/>
      <c r="E36" s="651"/>
    </row>
    <row r="37" spans="1:5" ht="12.75">
      <c r="A37" s="649"/>
      <c r="B37" s="649"/>
      <c r="C37" s="649"/>
      <c r="D37" s="649"/>
      <c r="E37" s="649"/>
    </row>
    <row r="38" spans="1:5" ht="12.75">
      <c r="A38" s="649"/>
      <c r="B38" s="649"/>
      <c r="C38" s="649"/>
      <c r="D38" s="649"/>
      <c r="E38" s="649"/>
    </row>
    <row r="39" spans="1:5" ht="12.75">
      <c r="A39" s="649"/>
      <c r="B39" s="649"/>
      <c r="C39" s="649"/>
      <c r="D39" s="649"/>
      <c r="E39" s="649"/>
    </row>
  </sheetData>
  <sheetProtection/>
  <mergeCells count="12">
    <mergeCell ref="A1:E1"/>
    <mergeCell ref="A2:E2"/>
    <mergeCell ref="A8:A9"/>
    <mergeCell ref="A32:E32"/>
    <mergeCell ref="A36:E36"/>
    <mergeCell ref="A37:E37"/>
    <mergeCell ref="A38:E38"/>
    <mergeCell ref="A39:E39"/>
    <mergeCell ref="A30:E30"/>
    <mergeCell ref="A31:E31"/>
    <mergeCell ref="A33:E33"/>
    <mergeCell ref="A34:E34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3">
      <selection activeCell="A22" sqref="A1:IV16384"/>
    </sheetView>
  </sheetViews>
  <sheetFormatPr defaultColWidth="9.140625" defaultRowHeight="12.75"/>
  <cols>
    <col min="1" max="1" width="28.7109375" style="0" customWidth="1"/>
    <col min="2" max="5" width="12.7109375" style="0" customWidth="1"/>
  </cols>
  <sheetData>
    <row r="1" spans="1:6" ht="18.75">
      <c r="A1" s="644" t="s">
        <v>352</v>
      </c>
      <c r="B1" s="644"/>
      <c r="C1" s="644"/>
      <c r="D1" s="644"/>
      <c r="E1" s="644"/>
      <c r="F1" s="252"/>
    </row>
    <row r="2" spans="1:6" ht="18.75">
      <c r="A2" s="644" t="s">
        <v>351</v>
      </c>
      <c r="B2" s="644"/>
      <c r="C2" s="644"/>
      <c r="D2" s="644"/>
      <c r="E2" s="644"/>
      <c r="F2" s="252"/>
    </row>
    <row r="3" spans="1:5" ht="18.75">
      <c r="A3" s="15"/>
      <c r="B3" s="15"/>
      <c r="C3" s="15"/>
      <c r="D3" s="15"/>
      <c r="E3" s="15"/>
    </row>
    <row r="4" spans="1:5" ht="18.75">
      <c r="A4" s="370" t="s">
        <v>266</v>
      </c>
      <c r="B4" s="370"/>
      <c r="C4" s="371"/>
      <c r="D4" s="15"/>
      <c r="E4" s="15"/>
    </row>
    <row r="5" spans="1:5" ht="18.75">
      <c r="A5" s="113" t="s">
        <v>267</v>
      </c>
      <c r="B5" s="253"/>
      <c r="C5" s="15"/>
      <c r="D5" s="15"/>
      <c r="E5" s="15"/>
    </row>
    <row r="6" spans="1:5" ht="18.75">
      <c r="A6" s="113"/>
      <c r="B6" s="253"/>
      <c r="C6" s="15"/>
      <c r="D6" s="15"/>
      <c r="E6" s="15"/>
    </row>
    <row r="7" spans="1:5" ht="17.25" customHeight="1" thickBot="1">
      <c r="A7" s="137"/>
      <c r="B7" s="15"/>
      <c r="C7" s="15"/>
      <c r="D7" s="15"/>
      <c r="E7" s="15"/>
    </row>
    <row r="8" spans="1:5" ht="18" customHeight="1">
      <c r="A8" s="645"/>
      <c r="B8" s="328" t="s">
        <v>325</v>
      </c>
      <c r="C8" s="328" t="s">
        <v>325</v>
      </c>
      <c r="D8" s="328" t="s">
        <v>341</v>
      </c>
      <c r="E8" s="328" t="s">
        <v>340</v>
      </c>
    </row>
    <row r="9" spans="1:5" ht="18" customHeight="1">
      <c r="A9" s="646"/>
      <c r="B9" s="396" t="s">
        <v>326</v>
      </c>
      <c r="C9" s="396" t="s">
        <v>327</v>
      </c>
      <c r="D9" s="396" t="s">
        <v>342</v>
      </c>
      <c r="E9" s="396">
        <v>2011</v>
      </c>
    </row>
    <row r="10" spans="1:5" ht="18" customHeight="1">
      <c r="A10" s="646"/>
      <c r="B10" s="396"/>
      <c r="C10" s="396"/>
      <c r="D10" s="396"/>
      <c r="E10" s="396"/>
    </row>
    <row r="11" spans="1:5" ht="18" customHeight="1" thickBot="1">
      <c r="A11" s="646"/>
      <c r="B11" s="254"/>
      <c r="C11" s="254"/>
      <c r="D11" s="254"/>
      <c r="E11" s="254"/>
    </row>
    <row r="12" spans="1:5" ht="18" customHeight="1">
      <c r="A12" s="324" t="s">
        <v>35</v>
      </c>
      <c r="B12" s="325"/>
      <c r="C12" s="390"/>
      <c r="D12" s="404"/>
      <c r="E12" s="404"/>
    </row>
    <row r="13" spans="1:5" ht="18" customHeight="1" thickBot="1">
      <c r="A13" s="326" t="s">
        <v>191</v>
      </c>
      <c r="B13" s="327">
        <v>1155</v>
      </c>
      <c r="C13" s="391">
        <f>SUM(C20)</f>
        <v>1155</v>
      </c>
      <c r="D13" s="391">
        <v>445</v>
      </c>
      <c r="E13" s="391">
        <v>1033</v>
      </c>
    </row>
    <row r="14" spans="1:5" s="47" customFormat="1" ht="18" customHeight="1" thickBot="1">
      <c r="A14" s="323" t="s">
        <v>85</v>
      </c>
      <c r="B14" s="119">
        <v>1287</v>
      </c>
      <c r="C14" s="392">
        <f>SUM(C24)</f>
        <v>1287</v>
      </c>
      <c r="D14" s="392">
        <v>639</v>
      </c>
      <c r="E14" s="392">
        <v>1284</v>
      </c>
    </row>
    <row r="15" spans="1:5" s="47" customFormat="1" ht="18" customHeight="1" thickBot="1" thickTop="1">
      <c r="A15" s="115" t="s">
        <v>90</v>
      </c>
      <c r="B15" s="117">
        <v>9836</v>
      </c>
      <c r="C15" s="117">
        <f>SUM(C27)</f>
        <v>9836</v>
      </c>
      <c r="D15" s="117">
        <v>4944</v>
      </c>
      <c r="E15" s="117">
        <v>9887</v>
      </c>
    </row>
    <row r="16" spans="1:5" s="46" customFormat="1" ht="18" customHeight="1" thickBot="1">
      <c r="A16" s="255" t="s">
        <v>26</v>
      </c>
      <c r="B16" s="256">
        <f>SUM(B13:B15)</f>
        <v>12278</v>
      </c>
      <c r="C16" s="256">
        <f>SUM(C13+C14+C15)</f>
        <v>12278</v>
      </c>
      <c r="D16" s="256">
        <f>SUM(D13+D14+D15)</f>
        <v>6028</v>
      </c>
      <c r="E16" s="256">
        <f>SUM(E13+E14+E15)</f>
        <v>12204</v>
      </c>
    </row>
    <row r="17" spans="1:5" s="46" customFormat="1" ht="12.75">
      <c r="A17" s="134"/>
      <c r="B17" s="135"/>
      <c r="C17" s="135"/>
      <c r="D17" s="135"/>
      <c r="E17" s="135"/>
    </row>
    <row r="18" spans="1:5" ht="18">
      <c r="A18" s="67" t="s">
        <v>0</v>
      </c>
      <c r="B18" s="6"/>
      <c r="C18" s="6"/>
      <c r="D18" s="6"/>
      <c r="E18" s="6"/>
    </row>
    <row r="19" spans="1:5" ht="14.25" customHeight="1">
      <c r="A19" s="67"/>
      <c r="B19" s="6"/>
      <c r="C19" s="6"/>
      <c r="D19" s="6"/>
      <c r="E19" s="6"/>
    </row>
    <row r="20" spans="1:7" ht="12.75">
      <c r="A20" s="52" t="s">
        <v>312</v>
      </c>
      <c r="B20" s="198">
        <f>SUM(B21)</f>
        <v>1155</v>
      </c>
      <c r="C20" s="196">
        <f>SUM(C21)</f>
        <v>1155</v>
      </c>
      <c r="D20" s="196">
        <f>SUM(D21)</f>
        <v>445</v>
      </c>
      <c r="E20" s="196">
        <f>SUM(E21)</f>
        <v>1033</v>
      </c>
      <c r="G20" t="s">
        <v>194</v>
      </c>
    </row>
    <row r="21" spans="1:5" ht="12.75" customHeight="1">
      <c r="A21" s="62" t="s">
        <v>268</v>
      </c>
      <c r="B21" s="197">
        <v>1155</v>
      </c>
      <c r="C21" s="199">
        <v>1155</v>
      </c>
      <c r="D21" s="199">
        <v>445</v>
      </c>
      <c r="E21" s="199">
        <v>1033</v>
      </c>
    </row>
    <row r="22" spans="1:5" ht="12.75" customHeight="1">
      <c r="A22" s="655" t="s">
        <v>368</v>
      </c>
      <c r="B22" s="655"/>
      <c r="C22" s="655"/>
      <c r="D22" s="655"/>
      <c r="E22" s="655"/>
    </row>
    <row r="23" spans="1:5" ht="12.75">
      <c r="A23" s="654"/>
      <c r="B23" s="654"/>
      <c r="C23" s="654"/>
      <c r="D23" s="56"/>
      <c r="E23" s="56"/>
    </row>
    <row r="24" spans="1:5" ht="12.75">
      <c r="A24" s="52" t="s">
        <v>311</v>
      </c>
      <c r="B24" s="198">
        <f>SUM(B25)</f>
        <v>1287</v>
      </c>
      <c r="C24" s="196">
        <f>SUM(C25)</f>
        <v>1287</v>
      </c>
      <c r="D24" s="196">
        <f>SUM(D25)</f>
        <v>639</v>
      </c>
      <c r="E24" s="196">
        <f>SUM(E25)</f>
        <v>1284</v>
      </c>
    </row>
    <row r="25" spans="1:5" ht="12.75">
      <c r="A25" s="62" t="s">
        <v>265</v>
      </c>
      <c r="B25" s="197">
        <v>1287</v>
      </c>
      <c r="C25" s="197">
        <v>1287</v>
      </c>
      <c r="D25" s="197">
        <v>639</v>
      </c>
      <c r="E25" s="197">
        <v>1284</v>
      </c>
    </row>
    <row r="26" spans="1:5" ht="12.75">
      <c r="A26" s="45"/>
      <c r="B26" s="45"/>
      <c r="C26" s="45"/>
      <c r="D26" s="45"/>
      <c r="E26" s="45"/>
    </row>
    <row r="27" spans="1:5" ht="12.75">
      <c r="A27" s="52" t="s">
        <v>309</v>
      </c>
      <c r="B27" s="198">
        <f>SUM(B28)</f>
        <v>9836</v>
      </c>
      <c r="C27" s="198">
        <f>SUM(C28)</f>
        <v>9836</v>
      </c>
      <c r="D27" s="198">
        <f>SUM(D28)</f>
        <v>4944</v>
      </c>
      <c r="E27" s="198">
        <f>SUM(E28)</f>
        <v>9887</v>
      </c>
    </row>
    <row r="28" spans="1:5" ht="12.75">
      <c r="A28" s="136" t="s">
        <v>360</v>
      </c>
      <c r="B28" s="197">
        <v>9836</v>
      </c>
      <c r="C28" s="199">
        <v>9836</v>
      </c>
      <c r="D28" s="199">
        <v>4944</v>
      </c>
      <c r="E28" s="199">
        <v>9887</v>
      </c>
    </row>
    <row r="29" spans="1:5" ht="12.75">
      <c r="A29" s="647" t="s">
        <v>361</v>
      </c>
      <c r="B29" s="647"/>
      <c r="C29" s="647"/>
      <c r="D29" s="136"/>
      <c r="E29" s="136"/>
    </row>
    <row r="30" spans="1:5" ht="12.75">
      <c r="A30" s="136"/>
      <c r="B30" s="136"/>
      <c r="C30" s="136"/>
      <c r="D30" s="136"/>
      <c r="E30" s="136"/>
    </row>
    <row r="31" spans="1:5" ht="12.75">
      <c r="A31" s="1"/>
      <c r="B31" s="6"/>
      <c r="C31" s="6"/>
      <c r="D31" s="6"/>
      <c r="E31" s="6"/>
    </row>
    <row r="32" spans="1:5" ht="16.5">
      <c r="A32" s="68" t="s">
        <v>5</v>
      </c>
      <c r="B32" s="277">
        <f>SUM(B20+B24+B27)</f>
        <v>12278</v>
      </c>
      <c r="C32" s="200">
        <f>SUM(C20+C24+C27)</f>
        <v>12278</v>
      </c>
      <c r="D32" s="200">
        <f>SUM(D20+D24+D27)</f>
        <v>6028</v>
      </c>
      <c r="E32" s="200">
        <f>SUM(E20+E24+E27)</f>
        <v>12204</v>
      </c>
    </row>
    <row r="35" spans="1:5" ht="12.75">
      <c r="A35" s="653"/>
      <c r="B35" s="653"/>
      <c r="C35" s="653"/>
      <c r="D35" s="653"/>
      <c r="E35" s="653"/>
    </row>
    <row r="36" spans="1:5" ht="12.75">
      <c r="A36" s="653"/>
      <c r="B36" s="653"/>
      <c r="C36" s="653"/>
      <c r="D36" s="653"/>
      <c r="E36" s="653"/>
    </row>
  </sheetData>
  <sheetProtection/>
  <mergeCells count="8">
    <mergeCell ref="A1:E1"/>
    <mergeCell ref="A2:E2"/>
    <mergeCell ref="A35:E35"/>
    <mergeCell ref="A36:E36"/>
    <mergeCell ref="A29:C29"/>
    <mergeCell ref="A8:A11"/>
    <mergeCell ref="A23:C23"/>
    <mergeCell ref="A22:E22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4">
      <selection activeCell="H24" sqref="H24"/>
    </sheetView>
  </sheetViews>
  <sheetFormatPr defaultColWidth="9.140625" defaultRowHeight="12.75"/>
  <cols>
    <col min="1" max="1" width="34.28125" style="0" customWidth="1"/>
    <col min="2" max="5" width="12.7109375" style="0" customWidth="1"/>
  </cols>
  <sheetData>
    <row r="1" spans="1:5" ht="18" customHeight="1">
      <c r="A1" s="644" t="s">
        <v>547</v>
      </c>
      <c r="B1" s="644"/>
      <c r="C1" s="644"/>
      <c r="D1" s="644"/>
      <c r="E1" s="644"/>
    </row>
    <row r="2" spans="1:5" ht="18" customHeight="1">
      <c r="A2" s="644" t="s">
        <v>351</v>
      </c>
      <c r="B2" s="644"/>
      <c r="C2" s="644"/>
      <c r="D2" s="644"/>
      <c r="E2" s="644"/>
    </row>
    <row r="3" spans="1:5" ht="13.5" customHeight="1" thickBot="1">
      <c r="A3" s="15"/>
      <c r="B3" s="15"/>
      <c r="C3" s="15"/>
      <c r="D3" s="15"/>
      <c r="E3" s="15"/>
    </row>
    <row r="4" spans="1:5" ht="15" customHeight="1">
      <c r="A4" s="642"/>
      <c r="B4" s="328" t="s">
        <v>325</v>
      </c>
      <c r="C4" s="328" t="s">
        <v>325</v>
      </c>
      <c r="D4" s="328" t="s">
        <v>353</v>
      </c>
      <c r="E4" s="328" t="s">
        <v>340</v>
      </c>
    </row>
    <row r="5" spans="1:5" ht="15" customHeight="1" thickBot="1">
      <c r="A5" s="658"/>
      <c r="B5" s="396" t="s">
        <v>326</v>
      </c>
      <c r="C5" s="396" t="s">
        <v>327</v>
      </c>
      <c r="D5" s="396" t="s">
        <v>342</v>
      </c>
      <c r="E5" s="396">
        <v>2011</v>
      </c>
    </row>
    <row r="6" spans="1:5" ht="15" customHeight="1" thickBot="1">
      <c r="A6" s="48" t="s">
        <v>24</v>
      </c>
      <c r="B6" s="318"/>
      <c r="C6" s="318"/>
      <c r="D6" s="318"/>
      <c r="E6" s="318"/>
    </row>
    <row r="7" spans="1:5" ht="15" customHeight="1">
      <c r="A7" s="250" t="s">
        <v>91</v>
      </c>
      <c r="B7" s="336">
        <f>SUM('N-7'!B13+'N-8'!B9+'N-9'!B13)</f>
        <v>368594</v>
      </c>
      <c r="C7" s="336">
        <f>SUM('N-7'!C13+'N-8'!C9+'N-9'!C13)</f>
        <v>368594</v>
      </c>
      <c r="D7" s="336">
        <f>SUM('N-7'!D13+'N-8'!D9+'N-9'!D13)</f>
        <v>170905</v>
      </c>
      <c r="E7" s="336">
        <f>SUM('N-7'!E13+'N-8'!E9+'N-9'!E13)</f>
        <v>360854</v>
      </c>
    </row>
    <row r="8" spans="1:5" ht="15" customHeight="1">
      <c r="A8" s="105" t="s">
        <v>92</v>
      </c>
      <c r="B8" s="337">
        <f>SUM('N-7'!B14+'N-8'!B10+'N-9'!B14)</f>
        <v>763007</v>
      </c>
      <c r="C8" s="337">
        <f>SUM('N-7'!C14+'N-8'!C10+'N-9'!C14)</f>
        <v>748602</v>
      </c>
      <c r="D8" s="337">
        <f>SUM('N-7'!D14+'N-8'!D10+'N-9'!D14)</f>
        <v>381827</v>
      </c>
      <c r="E8" s="337">
        <f>SUM('N-7'!E14+'N-8'!E10+'N-9'!E14)</f>
        <v>754911</v>
      </c>
    </row>
    <row r="9" spans="1:5" ht="15" customHeight="1">
      <c r="A9" s="105" t="s">
        <v>93</v>
      </c>
      <c r="B9" s="337">
        <f>SUM('N-7'!B15+'N-8'!B11+'N-9'!B15)</f>
        <v>224337</v>
      </c>
      <c r="C9" s="337">
        <f>SUM('N-7'!C15+'N-8'!C11+'N-9'!C15)</f>
        <v>155589</v>
      </c>
      <c r="D9" s="337">
        <f>SUM('N-7'!D15+'N-8'!D11+'N-9'!D15)</f>
        <v>47503</v>
      </c>
      <c r="E9" s="337">
        <f>SUM('N-7'!E15+'N-8'!E11+'N-9'!E15)</f>
        <v>155589</v>
      </c>
    </row>
    <row r="10" spans="1:5" ht="15" customHeight="1">
      <c r="A10" s="105" t="s">
        <v>94</v>
      </c>
      <c r="B10" s="337">
        <f>SUM('N-8'!B12)</f>
        <v>498</v>
      </c>
      <c r="C10" s="337">
        <f>SUM('N-8'!C12)</f>
        <v>498</v>
      </c>
      <c r="D10" s="337">
        <f>SUM('N-8'!D12)</f>
        <v>26</v>
      </c>
      <c r="E10" s="337">
        <f>SUM('N-8'!E12)</f>
        <v>398</v>
      </c>
    </row>
    <row r="11" spans="1:5" ht="15" customHeight="1">
      <c r="A11" s="105" t="s">
        <v>95</v>
      </c>
      <c r="B11" s="337">
        <f>SUM('N-8'!B13)</f>
        <v>830</v>
      </c>
      <c r="C11" s="337">
        <f>SUM('N-8'!C13)</f>
        <v>830</v>
      </c>
      <c r="D11" s="337">
        <f>SUM('N-8'!D13)</f>
        <v>220</v>
      </c>
      <c r="E11" s="337">
        <f>SUM('N-8'!E13)</f>
        <v>830</v>
      </c>
    </row>
    <row r="12" spans="1:5" ht="15" customHeight="1">
      <c r="A12" s="105" t="s">
        <v>96</v>
      </c>
      <c r="B12" s="337">
        <f>SUM('N-7'!B16+'N-8'!B14+'N-9'!B16)</f>
        <v>220665</v>
      </c>
      <c r="C12" s="337">
        <f>SUM('N-7'!C16+'N-8'!C14+'N-9'!C16)</f>
        <v>220665</v>
      </c>
      <c r="D12" s="337">
        <f>SUM('N-7'!D16+'N-8'!D14+'N-9'!D16)</f>
        <v>91070</v>
      </c>
      <c r="E12" s="337">
        <f>SUM('N-7'!E16+'N-8'!E14+'N-9'!E16)</f>
        <v>224594</v>
      </c>
    </row>
    <row r="13" spans="1:5" ht="15" customHeight="1">
      <c r="A13" s="105" t="s">
        <v>97</v>
      </c>
      <c r="B13" s="239">
        <v>1412596</v>
      </c>
      <c r="C13" s="239">
        <v>1412596</v>
      </c>
      <c r="D13" s="239">
        <v>636414</v>
      </c>
      <c r="E13" s="239">
        <v>1412596</v>
      </c>
    </row>
    <row r="14" spans="1:5" ht="15" customHeight="1">
      <c r="A14" s="105" t="s">
        <v>98</v>
      </c>
      <c r="B14" s="337">
        <f>SUM('N-8'!B16)</f>
        <v>497234</v>
      </c>
      <c r="C14" s="337">
        <f>SUM('N-8'!C16)</f>
        <v>497234</v>
      </c>
      <c r="D14" s="337">
        <f>SUM('N-8'!D16)</f>
        <v>217498</v>
      </c>
      <c r="E14" s="337">
        <f>SUM('N-8'!E16)</f>
        <v>497234</v>
      </c>
    </row>
    <row r="15" spans="1:5" ht="15" customHeight="1">
      <c r="A15" s="105" t="s">
        <v>99</v>
      </c>
      <c r="B15" s="337">
        <f>SUM('N-8'!B17)</f>
        <v>21609</v>
      </c>
      <c r="C15" s="337">
        <f>SUM('N-8'!C17)</f>
        <v>21609</v>
      </c>
      <c r="D15" s="337">
        <f>SUM('N-8'!D17)</f>
        <v>8834</v>
      </c>
      <c r="E15" s="337">
        <f>SUM('N-8'!E17)</f>
        <v>21609</v>
      </c>
    </row>
    <row r="16" spans="1:5" ht="15" customHeight="1">
      <c r="A16" s="105" t="s">
        <v>100</v>
      </c>
      <c r="B16" s="337">
        <f>SUM('N-8'!B18)</f>
        <v>119397</v>
      </c>
      <c r="C16" s="337">
        <f>SUM('N-8'!C18)</f>
        <v>119397</v>
      </c>
      <c r="D16" s="337">
        <f>SUM('N-8'!D18)</f>
        <v>52479</v>
      </c>
      <c r="E16" s="337">
        <f>SUM('N-8'!E18)</f>
        <v>109359</v>
      </c>
    </row>
    <row r="17" spans="1:5" ht="15" customHeight="1">
      <c r="A17" s="105" t="s">
        <v>101</v>
      </c>
      <c r="B17" s="337">
        <f>SUM('N-8'!B19+'N-9'!B17)</f>
        <v>34596</v>
      </c>
      <c r="C17" s="337">
        <f>SUM('N-8'!C19+'N-9'!C17)</f>
        <v>34596</v>
      </c>
      <c r="D17" s="337">
        <f>SUM('N-8'!D19+'N-9'!D17)</f>
        <v>17699</v>
      </c>
      <c r="E17" s="337">
        <f>SUM('N-8'!E19+'N-9'!E17)</f>
        <v>35546</v>
      </c>
    </row>
    <row r="18" spans="1:5" ht="15" customHeight="1">
      <c r="A18" s="105" t="s">
        <v>102</v>
      </c>
      <c r="B18" s="337">
        <f>SUM('N-7'!B17+'N-8'!B20+'N-9'!B18)</f>
        <v>60109</v>
      </c>
      <c r="C18" s="337">
        <f>SUM('N-7'!C17+'N-8'!C20+'N-9'!C18)</f>
        <v>57680</v>
      </c>
      <c r="D18" s="337">
        <f>SUM('N-7'!D17+'N-8'!D20+'N-9'!D18)</f>
        <v>31451</v>
      </c>
      <c r="E18" s="337">
        <f>SUM('N-7'!E17+'N-8'!E20+'N-9'!E18)</f>
        <v>62673</v>
      </c>
    </row>
    <row r="19" spans="1:5" ht="15" customHeight="1">
      <c r="A19" s="105" t="s">
        <v>103</v>
      </c>
      <c r="B19" s="337">
        <f>SUM('N-7'!B18+'N-8'!B21+'N-9'!B19)</f>
        <v>219813</v>
      </c>
      <c r="C19" s="337">
        <f>SUM('N-7'!C18+'N-8'!C21+'N-9'!C19)</f>
        <v>219813</v>
      </c>
      <c r="D19" s="337">
        <f>SUM('N-7'!D18+'N-8'!D21+'N-9'!D19)</f>
        <v>108450</v>
      </c>
      <c r="E19" s="337">
        <f>SUM('N-7'!E18+'N-8'!E21+'N-9'!E19)</f>
        <v>217158</v>
      </c>
    </row>
    <row r="20" spans="1:5" ht="15" customHeight="1">
      <c r="A20" s="105" t="s">
        <v>174</v>
      </c>
      <c r="B20" s="337">
        <f>SUM('N-8'!B22)</f>
        <v>38269</v>
      </c>
      <c r="C20" s="337">
        <f>SUM('N-8'!C22)</f>
        <v>38269</v>
      </c>
      <c r="D20" s="337">
        <f>SUM('N-8'!D22)</f>
        <v>0</v>
      </c>
      <c r="E20" s="337">
        <f>SUM('N-8'!E22)</f>
        <v>44762</v>
      </c>
    </row>
    <row r="21" spans="1:5" ht="15" customHeight="1">
      <c r="A21" s="105" t="s">
        <v>452</v>
      </c>
      <c r="B21" s="239">
        <f>SUM('N-kom.8'!C319)</f>
        <v>0</v>
      </c>
      <c r="C21" s="239">
        <f>SUM('N-kom.8'!D319)</f>
        <v>0</v>
      </c>
      <c r="D21" s="239">
        <f>SUM('N-kom.8'!E319)</f>
        <v>0</v>
      </c>
      <c r="E21" s="337">
        <f>SUM('N-8'!E23)</f>
        <v>9850</v>
      </c>
    </row>
    <row r="22" spans="1:5" ht="15" customHeight="1">
      <c r="A22" s="105" t="s">
        <v>104</v>
      </c>
      <c r="B22" s="337">
        <f>SUM('N-7'!B19+'N-8'!B24+'N-9'!B20)</f>
        <v>15506</v>
      </c>
      <c r="C22" s="337">
        <f>SUM('N-7'!C19+'N-8'!C24+'N-9'!C20)</f>
        <v>15505</v>
      </c>
      <c r="D22" s="337">
        <f>SUM('N-7'!D19+'N-8'!D24+'N-9'!D20)</f>
        <v>7771</v>
      </c>
      <c r="E22" s="337">
        <f>SUM('N-7'!E19+'N-8'!E24+'N-9'!E20)</f>
        <v>15487</v>
      </c>
    </row>
    <row r="23" spans="1:5" ht="15" customHeight="1" thickBot="1">
      <c r="A23" s="104" t="s">
        <v>171</v>
      </c>
      <c r="B23" s="338">
        <f>SUM('N-8'!B25)</f>
        <v>45</v>
      </c>
      <c r="C23" s="338">
        <f>SUM('N-8'!C25)</f>
        <v>45</v>
      </c>
      <c r="D23" s="338">
        <f>SUM('N-8'!D25)</f>
        <v>12</v>
      </c>
      <c r="E23" s="338">
        <f>SUM('N-8'!E25)</f>
        <v>27</v>
      </c>
    </row>
    <row r="24" spans="1:5" ht="15" customHeight="1" thickBot="1">
      <c r="A24" s="30" t="s">
        <v>7</v>
      </c>
      <c r="B24" s="127">
        <f>SUM('N-7'!B20+'N-8'!B26+'N-9'!B21)</f>
        <v>3997105</v>
      </c>
      <c r="C24" s="127">
        <f>SUM('N-7'!C20+'N-8'!C26+'N-9'!C21)</f>
        <v>3911522</v>
      </c>
      <c r="D24" s="127">
        <f>SUM('N-7'!D20+'N-8'!D26+'N-9'!D21)</f>
        <v>1772159</v>
      </c>
      <c r="E24" s="127">
        <f>SUM('N-7'!E20+'N-8'!E26+'N-9'!E21)</f>
        <v>3923477</v>
      </c>
    </row>
    <row r="25" spans="1:5" ht="15" customHeight="1" thickBot="1">
      <c r="A25" s="30" t="s">
        <v>8</v>
      </c>
      <c r="B25" s="127">
        <f>SUM('N-7'!B21+'N-8'!B27+'N-9'!B22)</f>
        <v>18257</v>
      </c>
      <c r="C25" s="127">
        <f>SUM('N-7'!C21+'N-8'!C27+'N-9'!C22)</f>
        <v>0</v>
      </c>
      <c r="D25" s="127">
        <f>SUM('N-7'!D21+'N-8'!D27+'N-9'!D22)</f>
        <v>0</v>
      </c>
      <c r="E25" s="127">
        <f>SUM('N-7'!E21+'N-8'!E27+'N-9'!E22)</f>
        <v>0</v>
      </c>
    </row>
    <row r="26" spans="1:5" ht="15" customHeight="1" thickBot="1">
      <c r="A26" s="241" t="s">
        <v>36</v>
      </c>
      <c r="B26" s="128">
        <f>SUM('N-7'!B22+'N-8'!B28+'N-9'!B23)</f>
        <v>4015362</v>
      </c>
      <c r="C26" s="128">
        <f>SUM('N-7'!C22+'N-8'!C28+'N-9'!C23)</f>
        <v>3911522</v>
      </c>
      <c r="D26" s="128">
        <f>SUM('N-7'!D22+'N-8'!D28+'N-9'!D23)</f>
        <v>1772159</v>
      </c>
      <c r="E26" s="128">
        <f>SUM('N-7'!E22+'N-8'!E28+'N-9'!E23)</f>
        <v>3923477</v>
      </c>
    </row>
    <row r="27" spans="1:5" ht="15" customHeight="1" thickTop="1">
      <c r="A27" s="16" t="s">
        <v>26</v>
      </c>
      <c r="B27" s="129">
        <f>SUM('N-7'!B23+'N-8'!B29+'N-9'!B24)</f>
        <v>2134176</v>
      </c>
      <c r="C27" s="129">
        <f>SUM('N-7'!C23+'N-8'!C29+'N-9'!C24)</f>
        <v>2154230</v>
      </c>
      <c r="D27" s="129">
        <f>SUM('N-7'!D23+'N-8'!D29+'N-9'!D24)</f>
        <v>1085523</v>
      </c>
      <c r="E27" s="129">
        <f>SUM('N-7'!E23+'N-8'!E29+'N-9'!E24)</f>
        <v>2108571</v>
      </c>
    </row>
    <row r="28" spans="1:5" ht="15" customHeight="1">
      <c r="A28" s="25" t="s">
        <v>105</v>
      </c>
      <c r="B28" s="337">
        <f>SUM('N-8'!B30)</f>
        <v>53248</v>
      </c>
      <c r="C28" s="337">
        <f>SUM('N-8'!C30)</f>
        <v>0</v>
      </c>
      <c r="D28" s="337">
        <f>SUM('N-8'!D30)</f>
        <v>0</v>
      </c>
      <c r="E28" s="337">
        <v>0</v>
      </c>
    </row>
    <row r="29" spans="1:5" ht="15" customHeight="1">
      <c r="A29" s="107" t="s">
        <v>590</v>
      </c>
      <c r="B29" s="337">
        <v>0</v>
      </c>
      <c r="C29" s="337">
        <v>0</v>
      </c>
      <c r="D29" s="338">
        <v>0</v>
      </c>
      <c r="E29" s="338">
        <v>2118</v>
      </c>
    </row>
    <row r="30" spans="1:5" ht="15" customHeight="1">
      <c r="A30" s="106" t="s">
        <v>106</v>
      </c>
      <c r="B30" s="337">
        <f>SUM('N-8'!B32)</f>
        <v>415039</v>
      </c>
      <c r="C30" s="337">
        <f>SUM('N-8'!C32)</f>
        <v>399039</v>
      </c>
      <c r="D30" s="337">
        <f>SUM('N-8'!D32)</f>
        <v>173848</v>
      </c>
      <c r="E30" s="337">
        <f>SUM('N-8'!E32)</f>
        <v>394843</v>
      </c>
    </row>
    <row r="31" spans="1:5" ht="15" customHeight="1" thickBot="1">
      <c r="A31" s="106" t="s">
        <v>107</v>
      </c>
      <c r="B31" s="337">
        <f>SUM('N-7'!B24+'N-8'!B33+'N-9'!B25)</f>
        <v>1394642</v>
      </c>
      <c r="C31" s="337">
        <f>SUM('N-7'!C24+'N-8'!C33+'N-9'!C25)</f>
        <v>1358253</v>
      </c>
      <c r="D31" s="337">
        <f>SUM('N-7'!D24+'N-8'!D33+'N-9'!D25)</f>
        <v>633928</v>
      </c>
      <c r="E31" s="337">
        <f>SUM(E26-E27-E29-E30)</f>
        <v>1417945</v>
      </c>
    </row>
    <row r="32" spans="1:5" ht="15" customHeight="1" thickBot="1">
      <c r="A32" s="17" t="s">
        <v>146</v>
      </c>
      <c r="B32" s="131">
        <f>SUM(B30:B31)</f>
        <v>1809681</v>
      </c>
      <c r="C32" s="131">
        <f>SUM(C30:C31)</f>
        <v>1757292</v>
      </c>
      <c r="D32" s="131">
        <f>SUM(D30:D31)</f>
        <v>807776</v>
      </c>
      <c r="E32" s="131">
        <f>SUM(E30:E31)</f>
        <v>1812788</v>
      </c>
    </row>
    <row r="33" spans="1:5" ht="15" customHeight="1" thickBot="1">
      <c r="A33" s="107" t="s">
        <v>108</v>
      </c>
      <c r="B33" s="127">
        <f>SUM('N-7'!B25+'N-8'!B35+'N-9'!B26)</f>
        <v>18257</v>
      </c>
      <c r="C33" s="127">
        <f>SUM('N-7'!C25+'N-8'!C35+'N-9'!C26)</f>
        <v>0</v>
      </c>
      <c r="D33" s="127">
        <f>SUM('N-7'!D25+'N-8'!D35+'N-9'!D26)</f>
        <v>0</v>
      </c>
      <c r="E33" s="127">
        <f>SUM('N-7'!E25+'N-8'!E35+'N-9'!E26)</f>
        <v>0</v>
      </c>
    </row>
    <row r="34" spans="1:5" ht="15" customHeight="1" thickBot="1">
      <c r="A34" s="17" t="s">
        <v>147</v>
      </c>
      <c r="B34" s="131">
        <f>SUM(B32:B33)</f>
        <v>1827938</v>
      </c>
      <c r="C34" s="131">
        <f>SUM(C32:C33)</f>
        <v>1757292</v>
      </c>
      <c r="D34" s="131">
        <f>SUM(D32:D33)</f>
        <v>807776</v>
      </c>
      <c r="E34" s="131">
        <f>SUM(E32:E33)</f>
        <v>1812788</v>
      </c>
    </row>
    <row r="35" spans="1:5" ht="15" customHeight="1" thickBot="1">
      <c r="A35" s="18" t="s">
        <v>29</v>
      </c>
      <c r="B35" s="261">
        <v>0</v>
      </c>
      <c r="C35" s="418" t="s">
        <v>37</v>
      </c>
      <c r="D35" s="418">
        <f>SUM(D27+D32-D26)</f>
        <v>121140</v>
      </c>
      <c r="E35" s="418" t="s">
        <v>37</v>
      </c>
    </row>
    <row r="36" spans="1:5" ht="12" customHeight="1">
      <c r="A36" s="40"/>
      <c r="B36" s="405"/>
      <c r="C36" s="406"/>
      <c r="D36" s="406"/>
      <c r="E36" s="406"/>
    </row>
    <row r="37" spans="1:5" ht="12" customHeight="1">
      <c r="A37" s="650" t="s">
        <v>580</v>
      </c>
      <c r="B37" s="650"/>
      <c r="C37" s="650"/>
      <c r="D37" s="650"/>
      <c r="E37" s="650"/>
    </row>
    <row r="38" spans="1:5" ht="12" customHeight="1">
      <c r="A38" s="650" t="s">
        <v>581</v>
      </c>
      <c r="B38" s="650"/>
      <c r="C38" s="650"/>
      <c r="D38" s="650"/>
      <c r="E38" s="650"/>
    </row>
    <row r="39" spans="1:5" ht="12" customHeight="1">
      <c r="A39" s="419" t="s">
        <v>582</v>
      </c>
      <c r="B39" s="419"/>
      <c r="C39" s="419"/>
      <c r="D39" s="419"/>
      <c r="E39" s="419"/>
    </row>
    <row r="40" spans="1:6" ht="12" customHeight="1">
      <c r="A40" s="650" t="s">
        <v>537</v>
      </c>
      <c r="B40" s="650"/>
      <c r="C40" s="650"/>
      <c r="D40" s="650"/>
      <c r="E40" s="650"/>
      <c r="F40" s="393"/>
    </row>
    <row r="41" spans="1:5" ht="12" customHeight="1">
      <c r="A41" s="650" t="s">
        <v>568</v>
      </c>
      <c r="B41" s="650"/>
      <c r="C41" s="650"/>
      <c r="D41" s="650"/>
      <c r="E41" s="650"/>
    </row>
    <row r="42" spans="1:5" ht="12" customHeight="1">
      <c r="A42" s="650" t="s">
        <v>549</v>
      </c>
      <c r="B42" s="650"/>
      <c r="C42" s="650"/>
      <c r="D42" s="650"/>
      <c r="E42" s="650"/>
    </row>
    <row r="43" spans="1:5" ht="12" customHeight="1">
      <c r="A43" s="650" t="s">
        <v>552</v>
      </c>
      <c r="B43" s="650"/>
      <c r="C43" s="650"/>
      <c r="D43" s="650"/>
      <c r="E43" s="650"/>
    </row>
    <row r="44" spans="1:5" ht="12" customHeight="1">
      <c r="A44" s="650" t="s">
        <v>553</v>
      </c>
      <c r="B44" s="650"/>
      <c r="C44" s="650"/>
      <c r="D44" s="650"/>
      <c r="E44" s="650"/>
    </row>
    <row r="45" spans="1:5" ht="12" customHeight="1">
      <c r="A45" s="656" t="s">
        <v>554</v>
      </c>
      <c r="B45" s="656"/>
      <c r="C45" s="656"/>
      <c r="D45" s="656"/>
      <c r="E45" s="656"/>
    </row>
    <row r="46" spans="1:5" ht="12" customHeight="1">
      <c r="A46" s="650" t="s">
        <v>550</v>
      </c>
      <c r="B46" s="650"/>
      <c r="C46" s="650"/>
      <c r="D46" s="650"/>
      <c r="E46" s="650"/>
    </row>
    <row r="47" spans="1:5" ht="12" customHeight="1">
      <c r="A47" s="656" t="s">
        <v>551</v>
      </c>
      <c r="B47" s="656"/>
      <c r="C47" s="656"/>
      <c r="D47" s="656"/>
      <c r="E47" s="656"/>
    </row>
    <row r="48" spans="1:5" ht="12.75">
      <c r="A48" s="650" t="s">
        <v>600</v>
      </c>
      <c r="B48" s="650"/>
      <c r="C48" s="650"/>
      <c r="D48" s="650"/>
      <c r="E48" s="650"/>
    </row>
    <row r="49" spans="1:5" ht="12.75">
      <c r="A49" s="650" t="s">
        <v>601</v>
      </c>
      <c r="B49" s="650"/>
      <c r="C49" s="650"/>
      <c r="D49" s="650"/>
      <c r="E49" s="650"/>
    </row>
    <row r="50" spans="1:5" ht="12.75">
      <c r="A50" s="650" t="s">
        <v>603</v>
      </c>
      <c r="B50" s="650"/>
      <c r="C50" s="650"/>
      <c r="D50" s="650"/>
      <c r="E50" s="650"/>
    </row>
    <row r="51" spans="1:5" ht="12.75">
      <c r="A51" s="650" t="s">
        <v>602</v>
      </c>
      <c r="B51" s="657"/>
      <c r="C51" s="657"/>
      <c r="D51" s="657"/>
      <c r="E51" s="657"/>
    </row>
    <row r="52" spans="1:5" ht="12.75">
      <c r="A52" s="656" t="s">
        <v>599</v>
      </c>
      <c r="B52" s="656"/>
      <c r="C52" s="656"/>
      <c r="D52" s="656"/>
      <c r="E52" s="656"/>
    </row>
    <row r="53" spans="1:5" ht="12.75">
      <c r="A53" s="653"/>
      <c r="B53" s="653"/>
      <c r="C53" s="653"/>
      <c r="D53" s="653"/>
      <c r="E53" s="653"/>
    </row>
    <row r="54" spans="1:5" ht="12.75">
      <c r="A54" s="653"/>
      <c r="B54" s="653"/>
      <c r="C54" s="653"/>
      <c r="D54" s="653"/>
      <c r="E54" s="653"/>
    </row>
    <row r="55" spans="1:5" ht="12.75">
      <c r="A55" s="653"/>
      <c r="B55" s="653"/>
      <c r="C55" s="653"/>
      <c r="D55" s="653"/>
      <c r="E55" s="653"/>
    </row>
    <row r="56" spans="1:5" ht="12.75">
      <c r="A56" s="653"/>
      <c r="B56" s="653"/>
      <c r="C56" s="653"/>
      <c r="D56" s="653"/>
      <c r="E56" s="653"/>
    </row>
    <row r="57" spans="1:5" ht="12.75">
      <c r="A57" s="653"/>
      <c r="B57" s="653"/>
      <c r="C57" s="653"/>
      <c r="D57" s="653"/>
      <c r="E57" s="653"/>
    </row>
  </sheetData>
  <sheetProtection/>
  <mergeCells count="23">
    <mergeCell ref="A42:E42"/>
    <mergeCell ref="A43:E43"/>
    <mergeCell ref="A47:E47"/>
    <mergeCell ref="A41:E41"/>
    <mergeCell ref="A46:E46"/>
    <mergeCell ref="A44:E44"/>
    <mergeCell ref="A45:E45"/>
    <mergeCell ref="A48:E48"/>
    <mergeCell ref="A49:E49"/>
    <mergeCell ref="A51:E51"/>
    <mergeCell ref="A50:E50"/>
    <mergeCell ref="A38:E38"/>
    <mergeCell ref="A1:E1"/>
    <mergeCell ref="A2:E2"/>
    <mergeCell ref="A4:A5"/>
    <mergeCell ref="A37:E37"/>
    <mergeCell ref="A40:E40"/>
    <mergeCell ref="A52:E52"/>
    <mergeCell ref="A53:E53"/>
    <mergeCell ref="A54:E54"/>
    <mergeCell ref="A55:E55"/>
    <mergeCell ref="A56:E56"/>
    <mergeCell ref="A57:E57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">
      <selection activeCell="H30" sqref="H30"/>
    </sheetView>
  </sheetViews>
  <sheetFormatPr defaultColWidth="9.140625" defaultRowHeight="12.75"/>
  <cols>
    <col min="1" max="1" width="30.28125" style="0" customWidth="1"/>
    <col min="2" max="5" width="12.7109375" style="0" customWidth="1"/>
  </cols>
  <sheetData>
    <row r="1" spans="1:5" ht="18.75">
      <c r="A1" s="644" t="s">
        <v>354</v>
      </c>
      <c r="B1" s="644"/>
      <c r="C1" s="644"/>
      <c r="D1" s="644"/>
      <c r="E1" s="644"/>
    </row>
    <row r="2" spans="1:5" ht="18.75">
      <c r="A2" s="644" t="s">
        <v>351</v>
      </c>
      <c r="B2" s="644"/>
      <c r="C2" s="644"/>
      <c r="D2" s="644"/>
      <c r="E2" s="644"/>
    </row>
    <row r="3" spans="1:5" ht="3" customHeight="1">
      <c r="A3" s="15"/>
      <c r="B3" s="15"/>
      <c r="C3" s="15"/>
      <c r="D3" s="15"/>
      <c r="E3" s="15"/>
    </row>
    <row r="4" spans="1:5" ht="12" customHeight="1">
      <c r="A4" s="15"/>
      <c r="B4" s="15"/>
      <c r="C4" s="15"/>
      <c r="D4" s="15"/>
      <c r="E4" s="15"/>
    </row>
    <row r="5" spans="1:5" ht="16.5" customHeight="1">
      <c r="A5" s="138" t="s">
        <v>179</v>
      </c>
      <c r="B5" s="15"/>
      <c r="C5" s="15"/>
      <c r="D5" s="15"/>
      <c r="E5" s="15"/>
    </row>
    <row r="6" spans="1:5" ht="3" customHeight="1">
      <c r="A6" s="15"/>
      <c r="B6" s="15"/>
      <c r="C6" s="15"/>
      <c r="D6" s="15"/>
      <c r="E6" s="15"/>
    </row>
    <row r="7" spans="1:5" ht="15.75" customHeight="1">
      <c r="A7" s="113" t="s">
        <v>190</v>
      </c>
      <c r="B7" s="15"/>
      <c r="C7" s="15"/>
      <c r="D7" s="15"/>
      <c r="E7" s="15"/>
    </row>
    <row r="8" spans="1:5" ht="15.75" customHeight="1">
      <c r="A8" s="113"/>
      <c r="B8" s="15"/>
      <c r="C8" s="15"/>
      <c r="D8" s="15"/>
      <c r="E8" s="15"/>
    </row>
    <row r="9" spans="1:5" ht="20.25" customHeight="1" thickBot="1">
      <c r="A9" s="140"/>
      <c r="B9" s="15"/>
      <c r="C9" s="15"/>
      <c r="D9" s="15"/>
      <c r="E9" s="15"/>
    </row>
    <row r="10" spans="1:5" ht="18" customHeight="1">
      <c r="A10" s="642"/>
      <c r="B10" s="328" t="s">
        <v>325</v>
      </c>
      <c r="C10" s="328" t="s">
        <v>325</v>
      </c>
      <c r="D10" s="400" t="s">
        <v>353</v>
      </c>
      <c r="E10" s="400" t="s">
        <v>340</v>
      </c>
    </row>
    <row r="11" spans="1:5" ht="18" customHeight="1" thickBot="1">
      <c r="A11" s="658"/>
      <c r="B11" s="396" t="s">
        <v>326</v>
      </c>
      <c r="C11" s="396" t="s">
        <v>327</v>
      </c>
      <c r="D11" s="401" t="s">
        <v>342</v>
      </c>
      <c r="E11" s="401">
        <v>2011</v>
      </c>
    </row>
    <row r="12" spans="1:5" ht="18" customHeight="1" thickBot="1">
      <c r="A12" s="330" t="s">
        <v>24</v>
      </c>
      <c r="B12" s="331"/>
      <c r="C12" s="331"/>
      <c r="D12" s="331"/>
      <c r="E12" s="331"/>
    </row>
    <row r="13" spans="1:5" ht="18" customHeight="1">
      <c r="A13" s="33" t="s">
        <v>91</v>
      </c>
      <c r="B13" s="339">
        <v>166</v>
      </c>
      <c r="C13" s="339">
        <v>166</v>
      </c>
      <c r="D13" s="339">
        <v>0</v>
      </c>
      <c r="E13" s="339">
        <f>SUM('N-kom.7'!F13)</f>
        <v>166</v>
      </c>
    </row>
    <row r="14" spans="1:5" ht="18" customHeight="1">
      <c r="A14" s="35" t="s">
        <v>92</v>
      </c>
      <c r="B14" s="340">
        <v>20980</v>
      </c>
      <c r="C14" s="340">
        <v>20592</v>
      </c>
      <c r="D14" s="340">
        <v>11204</v>
      </c>
      <c r="E14" s="339">
        <f>SUM('N-kom.7'!F16)</f>
        <v>23392</v>
      </c>
    </row>
    <row r="15" spans="1:5" ht="18" customHeight="1">
      <c r="A15" s="35" t="s">
        <v>93</v>
      </c>
      <c r="B15" s="340">
        <v>3330</v>
      </c>
      <c r="C15" s="340">
        <v>2630</v>
      </c>
      <c r="D15" s="340">
        <v>4201</v>
      </c>
      <c r="E15" s="340">
        <f>SUM('N-kom.7'!F22)</f>
        <v>5030</v>
      </c>
    </row>
    <row r="16" spans="1:5" ht="18" customHeight="1">
      <c r="A16" s="35" t="s">
        <v>96</v>
      </c>
      <c r="B16" s="340">
        <v>1328</v>
      </c>
      <c r="C16" s="340">
        <v>1328</v>
      </c>
      <c r="D16" s="340">
        <v>0</v>
      </c>
      <c r="E16" s="340">
        <f>SUM('N-kom.7'!F29)</f>
        <v>1328</v>
      </c>
    </row>
    <row r="17" spans="1:5" ht="18" customHeight="1">
      <c r="A17" s="35" t="s">
        <v>429</v>
      </c>
      <c r="B17" s="340">
        <v>0</v>
      </c>
      <c r="C17" s="340">
        <v>0</v>
      </c>
      <c r="D17" s="340">
        <v>646</v>
      </c>
      <c r="E17" s="340">
        <f>SUM('N-kom.7'!F32)</f>
        <v>1110</v>
      </c>
    </row>
    <row r="18" spans="1:5" ht="18" customHeight="1">
      <c r="A18" s="35" t="s">
        <v>192</v>
      </c>
      <c r="B18" s="340">
        <v>12555</v>
      </c>
      <c r="C18" s="340">
        <v>12555</v>
      </c>
      <c r="D18" s="340">
        <v>6277</v>
      </c>
      <c r="E18" s="340">
        <f>SUM('N-kom.7'!F35)</f>
        <v>12555</v>
      </c>
    </row>
    <row r="19" spans="1:5" ht="18" customHeight="1" thickBot="1">
      <c r="A19" s="35" t="s">
        <v>104</v>
      </c>
      <c r="B19" s="340">
        <v>199</v>
      </c>
      <c r="C19" s="340">
        <v>199</v>
      </c>
      <c r="D19" s="340">
        <v>92</v>
      </c>
      <c r="E19" s="340">
        <f>SUM('N-kom.7'!F37)</f>
        <v>184</v>
      </c>
    </row>
    <row r="20" spans="1:5" ht="18" customHeight="1" thickBot="1">
      <c r="A20" s="30" t="s">
        <v>7</v>
      </c>
      <c r="B20" s="127">
        <f>SUM(B13:B19)</f>
        <v>38558</v>
      </c>
      <c r="C20" s="127">
        <f>SUM(C13:C19)</f>
        <v>37470</v>
      </c>
      <c r="D20" s="127">
        <f>SUM(D13:D19)</f>
        <v>22420</v>
      </c>
      <c r="E20" s="127">
        <f>SUM(E13:E19)</f>
        <v>43765</v>
      </c>
    </row>
    <row r="21" spans="1:5" ht="18" customHeight="1" thickBot="1">
      <c r="A21" s="30" t="s">
        <v>8</v>
      </c>
      <c r="B21" s="127">
        <v>0</v>
      </c>
      <c r="C21" s="127">
        <v>0</v>
      </c>
      <c r="D21" s="127">
        <v>0</v>
      </c>
      <c r="E21" s="127">
        <v>0</v>
      </c>
    </row>
    <row r="22" spans="1:5" ht="18" customHeight="1" thickBot="1">
      <c r="A22" s="98" t="s">
        <v>36</v>
      </c>
      <c r="B22" s="128">
        <f>SUM(B20:B21)</f>
        <v>38558</v>
      </c>
      <c r="C22" s="128">
        <f>SUM(C20:C21)</f>
        <v>37470</v>
      </c>
      <c r="D22" s="128">
        <f>SUM(D20:D21)</f>
        <v>22420</v>
      </c>
      <c r="E22" s="128">
        <f>SUM(E20:E21)</f>
        <v>43765</v>
      </c>
    </row>
    <row r="23" spans="1:5" ht="18" customHeight="1" thickBot="1" thickTop="1">
      <c r="A23" s="16" t="s">
        <v>26</v>
      </c>
      <c r="B23" s="129">
        <v>16793</v>
      </c>
      <c r="C23" s="129">
        <f>SUM('V-7'!C15)</f>
        <v>16793</v>
      </c>
      <c r="D23" s="129">
        <v>10084</v>
      </c>
      <c r="E23" s="129">
        <f>SUM('V-7'!E15)</f>
        <v>18469</v>
      </c>
    </row>
    <row r="24" spans="1:5" ht="18" customHeight="1" thickBot="1">
      <c r="A24" s="17" t="s">
        <v>138</v>
      </c>
      <c r="B24" s="141">
        <f>SUM(B22-B23)</f>
        <v>21765</v>
      </c>
      <c r="C24" s="141">
        <f>SUM(C20-C23)</f>
        <v>20677</v>
      </c>
      <c r="D24" s="141">
        <v>9965</v>
      </c>
      <c r="E24" s="141">
        <f>SUM(E20-E23)</f>
        <v>25296</v>
      </c>
    </row>
    <row r="25" spans="1:5" ht="18" customHeight="1" thickBot="1">
      <c r="A25" s="372" t="s">
        <v>108</v>
      </c>
      <c r="B25" s="127">
        <v>0</v>
      </c>
      <c r="C25" s="127">
        <v>0</v>
      </c>
      <c r="D25" s="127">
        <v>0</v>
      </c>
      <c r="E25" s="127">
        <v>0</v>
      </c>
    </row>
    <row r="26" spans="1:5" ht="18" customHeight="1" thickBot="1">
      <c r="A26" s="17" t="s">
        <v>147</v>
      </c>
      <c r="B26" s="281">
        <f>SUM(B24:B25)</f>
        <v>21765</v>
      </c>
      <c r="C26" s="281">
        <f>SUM(C24:C25)</f>
        <v>20677</v>
      </c>
      <c r="D26" s="281">
        <f>SUM(D24:D25)</f>
        <v>9965</v>
      </c>
      <c r="E26" s="281">
        <f>SUM(E24:E25)</f>
        <v>25296</v>
      </c>
    </row>
    <row r="27" spans="1:5" ht="18" customHeight="1" thickBot="1">
      <c r="A27" s="18" t="s">
        <v>29</v>
      </c>
      <c r="B27" s="278">
        <v>0</v>
      </c>
      <c r="C27" s="133" t="s">
        <v>37</v>
      </c>
      <c r="D27" s="281">
        <f>SUM(D23+D24-D22)</f>
        <v>-2371</v>
      </c>
      <c r="E27" s="133" t="s">
        <v>37</v>
      </c>
    </row>
    <row r="29" ht="12.75">
      <c r="A29" s="394"/>
    </row>
    <row r="30" spans="1:5" ht="12.75">
      <c r="A30" s="650" t="s">
        <v>521</v>
      </c>
      <c r="B30" s="650"/>
      <c r="C30" s="650"/>
      <c r="D30" s="650"/>
      <c r="E30" s="650"/>
    </row>
    <row r="31" spans="1:5" ht="12.75">
      <c r="A31" s="650" t="s">
        <v>520</v>
      </c>
      <c r="B31" s="650"/>
      <c r="C31" s="650"/>
      <c r="D31" s="650"/>
      <c r="E31" s="650"/>
    </row>
    <row r="32" spans="1:5" ht="12.75">
      <c r="A32" s="650" t="s">
        <v>583</v>
      </c>
      <c r="B32" s="650"/>
      <c r="C32" s="650"/>
      <c r="D32" s="650"/>
      <c r="E32" s="650"/>
    </row>
    <row r="33" spans="1:5" ht="12.75">
      <c r="A33" s="650" t="s">
        <v>584</v>
      </c>
      <c r="B33" s="650"/>
      <c r="C33" s="650"/>
      <c r="D33" s="650"/>
      <c r="E33" s="650"/>
    </row>
    <row r="34" spans="1:5" ht="12.75">
      <c r="A34" s="650" t="s">
        <v>587</v>
      </c>
      <c r="B34" s="650"/>
      <c r="C34" s="650"/>
      <c r="D34" s="650"/>
      <c r="E34" s="650"/>
    </row>
    <row r="35" spans="1:5" ht="12.75">
      <c r="A35" s="650" t="s">
        <v>585</v>
      </c>
      <c r="B35" s="650"/>
      <c r="C35" s="650"/>
      <c r="D35" s="650"/>
      <c r="E35" s="650"/>
    </row>
    <row r="36" spans="1:5" ht="12.75">
      <c r="A36" s="656" t="s">
        <v>586</v>
      </c>
      <c r="B36" s="656"/>
      <c r="C36" s="656"/>
      <c r="D36" s="656"/>
      <c r="E36" s="656"/>
    </row>
  </sheetData>
  <sheetProtection/>
  <mergeCells count="10">
    <mergeCell ref="A1:E1"/>
    <mergeCell ref="A2:E2"/>
    <mergeCell ref="A31:E31"/>
    <mergeCell ref="A34:E34"/>
    <mergeCell ref="A35:E35"/>
    <mergeCell ref="A36:E36"/>
    <mergeCell ref="A32:E32"/>
    <mergeCell ref="A33:E33"/>
    <mergeCell ref="A10:A11"/>
    <mergeCell ref="A30:E30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34.421875" style="0" customWidth="1"/>
    <col min="2" max="5" width="12.7109375" style="0" customWidth="1"/>
  </cols>
  <sheetData>
    <row r="1" spans="1:5" ht="17.25" customHeight="1">
      <c r="A1" s="644" t="s">
        <v>354</v>
      </c>
      <c r="B1" s="644"/>
      <c r="C1" s="644"/>
      <c r="D1" s="644"/>
      <c r="E1" s="644"/>
    </row>
    <row r="2" spans="1:5" ht="16.5" customHeight="1">
      <c r="A2" s="644" t="s">
        <v>351</v>
      </c>
      <c r="B2" s="644"/>
      <c r="C2" s="644"/>
      <c r="D2" s="644"/>
      <c r="E2" s="644"/>
    </row>
    <row r="3" spans="1:5" ht="12" customHeight="1">
      <c r="A3" s="15"/>
      <c r="B3" s="15"/>
      <c r="C3" s="15"/>
      <c r="D3" s="15"/>
      <c r="E3" s="15"/>
    </row>
    <row r="4" spans="1:5" ht="18.75">
      <c r="A4" s="138" t="s">
        <v>180</v>
      </c>
      <c r="B4" s="139"/>
      <c r="C4" s="15"/>
      <c r="D4" s="15"/>
      <c r="E4" s="15"/>
    </row>
    <row r="5" spans="1:5" ht="15.75" customHeight="1" thickBot="1">
      <c r="A5" s="137"/>
      <c r="B5" s="253"/>
      <c r="C5" s="15"/>
      <c r="D5" s="15"/>
      <c r="E5" s="15"/>
    </row>
    <row r="6" spans="1:5" ht="15" customHeight="1">
      <c r="A6" s="642"/>
      <c r="B6" s="328" t="s">
        <v>325</v>
      </c>
      <c r="C6" s="328" t="s">
        <v>325</v>
      </c>
      <c r="D6" s="328" t="s">
        <v>341</v>
      </c>
      <c r="E6" s="328" t="s">
        <v>340</v>
      </c>
    </row>
    <row r="7" spans="1:5" ht="15" customHeight="1" thickBot="1">
      <c r="A7" s="658"/>
      <c r="B7" s="396" t="s">
        <v>326</v>
      </c>
      <c r="C7" s="396" t="s">
        <v>327</v>
      </c>
      <c r="D7" s="396" t="s">
        <v>342</v>
      </c>
      <c r="E7" s="396">
        <v>2011</v>
      </c>
    </row>
    <row r="8" spans="1:5" ht="15" customHeight="1" thickBot="1">
      <c r="A8" s="48" t="s">
        <v>24</v>
      </c>
      <c r="B8" s="317"/>
      <c r="C8" s="317"/>
      <c r="D8" s="317"/>
      <c r="E8" s="317"/>
    </row>
    <row r="9" spans="1:5" ht="15" customHeight="1">
      <c r="A9" s="250" t="s">
        <v>91</v>
      </c>
      <c r="B9" s="130">
        <f>SUM('N-kom.8'!C11)</f>
        <v>368048</v>
      </c>
      <c r="C9" s="130">
        <f>SUM('N-kom.8'!D11)</f>
        <v>368048</v>
      </c>
      <c r="D9" s="130">
        <f>SUM('N-kom.8'!E11)</f>
        <v>170905</v>
      </c>
      <c r="E9" s="130">
        <f>SUM('N-kom.8'!F11)</f>
        <v>360488</v>
      </c>
    </row>
    <row r="10" spans="1:5" ht="15" customHeight="1">
      <c r="A10" s="105" t="s">
        <v>92</v>
      </c>
      <c r="B10" s="239">
        <f>SUM('N-kom.8'!C38)</f>
        <v>718699</v>
      </c>
      <c r="C10" s="239">
        <f>SUM('N-kom.8'!D38)</f>
        <v>705934</v>
      </c>
      <c r="D10" s="239">
        <f>SUM('N-kom.8'!E38)</f>
        <v>360785</v>
      </c>
      <c r="E10" s="239">
        <f>SUM('N-kom.8'!F38)</f>
        <v>711374</v>
      </c>
    </row>
    <row r="11" spans="1:5" ht="15" customHeight="1">
      <c r="A11" s="105" t="s">
        <v>93</v>
      </c>
      <c r="B11" s="239">
        <f>SUM('N-kom.8'!C58)</f>
        <v>219347</v>
      </c>
      <c r="C11" s="239">
        <f>SUM('N-kom.8'!D58)</f>
        <v>151299</v>
      </c>
      <c r="D11" s="239">
        <f>SUM('N-kom.8'!E58)</f>
        <v>43247</v>
      </c>
      <c r="E11" s="239">
        <f>SUM('N-kom.8'!F58)</f>
        <v>149559</v>
      </c>
    </row>
    <row r="12" spans="1:5" ht="15" customHeight="1">
      <c r="A12" s="105" t="s">
        <v>94</v>
      </c>
      <c r="B12" s="239">
        <f>SUM('N-kom.8'!C150)</f>
        <v>498</v>
      </c>
      <c r="C12" s="239">
        <f>SUM('N-kom.8'!D150)</f>
        <v>498</v>
      </c>
      <c r="D12" s="239">
        <f>SUM('N-kom.8'!E150)</f>
        <v>26</v>
      </c>
      <c r="E12" s="239">
        <f>SUM('N-kom.8'!F150)</f>
        <v>398</v>
      </c>
    </row>
    <row r="13" spans="1:5" ht="15" customHeight="1">
      <c r="A13" s="105" t="s">
        <v>95</v>
      </c>
      <c r="B13" s="239">
        <f>SUM('N-kom.8'!C154)</f>
        <v>830</v>
      </c>
      <c r="C13" s="239">
        <f>SUM('N-kom.8'!D154)</f>
        <v>830</v>
      </c>
      <c r="D13" s="239">
        <f>SUM('N-kom.8'!E154)</f>
        <v>220</v>
      </c>
      <c r="E13" s="239">
        <f>SUM('N-kom.8'!F154)</f>
        <v>830</v>
      </c>
    </row>
    <row r="14" spans="1:5" ht="15" customHeight="1">
      <c r="A14" s="105" t="s">
        <v>96</v>
      </c>
      <c r="B14" s="239">
        <f>SUM('N-kom.8'!C156)</f>
        <v>217677</v>
      </c>
      <c r="C14" s="239">
        <f>SUM('N-kom.8'!D156)</f>
        <v>217677</v>
      </c>
      <c r="D14" s="239">
        <f>SUM('N-kom.8'!E156)</f>
        <v>90106</v>
      </c>
      <c r="E14" s="239">
        <f>SUM('N-kom.8'!F156)</f>
        <v>221740</v>
      </c>
    </row>
    <row r="15" spans="1:5" ht="15" customHeight="1">
      <c r="A15" s="105" t="s">
        <v>97</v>
      </c>
      <c r="B15" s="239">
        <v>1412596</v>
      </c>
      <c r="C15" s="239">
        <v>1412596</v>
      </c>
      <c r="D15" s="239">
        <v>636414</v>
      </c>
      <c r="E15" s="239">
        <v>1412596</v>
      </c>
    </row>
    <row r="16" spans="1:5" ht="15" customHeight="1">
      <c r="A16" s="105" t="s">
        <v>98</v>
      </c>
      <c r="B16" s="239">
        <v>497234</v>
      </c>
      <c r="C16" s="239">
        <v>497234</v>
      </c>
      <c r="D16" s="239">
        <v>217498</v>
      </c>
      <c r="E16" s="239">
        <v>497234</v>
      </c>
    </row>
    <row r="17" spans="1:5" ht="15" customHeight="1">
      <c r="A17" s="105" t="s">
        <v>99</v>
      </c>
      <c r="B17" s="239">
        <f>SUM('N-kom.8'!C206)</f>
        <v>21609</v>
      </c>
      <c r="C17" s="239">
        <f>SUM('N-kom.8'!D206)</f>
        <v>21609</v>
      </c>
      <c r="D17" s="239">
        <f>SUM('N-kom.8'!E206)</f>
        <v>8834</v>
      </c>
      <c r="E17" s="239">
        <f>SUM('N-kom.8'!F206)</f>
        <v>21609</v>
      </c>
    </row>
    <row r="18" spans="1:5" ht="15" customHeight="1">
      <c r="A18" s="105" t="s">
        <v>100</v>
      </c>
      <c r="B18" s="239">
        <f>SUM('N-kom.8'!C223)</f>
        <v>119397</v>
      </c>
      <c r="C18" s="239">
        <f>SUM('N-kom.8'!D223)</f>
        <v>119397</v>
      </c>
      <c r="D18" s="239">
        <f>SUM('N-kom.8'!E223)</f>
        <v>52479</v>
      </c>
      <c r="E18" s="239">
        <f>SUM('N-kom.8'!F223)</f>
        <v>109359</v>
      </c>
    </row>
    <row r="19" spans="1:5" ht="15" customHeight="1">
      <c r="A19" s="105" t="s">
        <v>101</v>
      </c>
      <c r="B19" s="239">
        <f>SUM('N-kom.8'!C245)</f>
        <v>34230</v>
      </c>
      <c r="C19" s="239">
        <f>SUM('N-kom.8'!D245)</f>
        <v>34230</v>
      </c>
      <c r="D19" s="239">
        <f>SUM('N-kom.8'!E245)</f>
        <v>17511</v>
      </c>
      <c r="E19" s="239">
        <f>SUM('N-kom.8'!F245)</f>
        <v>35180</v>
      </c>
    </row>
    <row r="20" spans="1:5" ht="15" customHeight="1">
      <c r="A20" s="105" t="s">
        <v>102</v>
      </c>
      <c r="B20" s="239">
        <f>SUM('N-kom.8'!C269)</f>
        <v>60109</v>
      </c>
      <c r="C20" s="239">
        <f>SUM('N-kom.8'!D269)</f>
        <v>57680</v>
      </c>
      <c r="D20" s="239">
        <f>SUM('N-kom.8'!E269)</f>
        <v>29269</v>
      </c>
      <c r="E20" s="239">
        <f>SUM('N-kom.8'!F269)</f>
        <v>58780</v>
      </c>
    </row>
    <row r="21" spans="1:5" ht="15" customHeight="1">
      <c r="A21" s="105" t="s">
        <v>103</v>
      </c>
      <c r="B21" s="239">
        <f>SUM('N-kom.8'!C285)</f>
        <v>197422</v>
      </c>
      <c r="C21" s="239">
        <f>SUM('N-kom.8'!D285)</f>
        <v>197422</v>
      </c>
      <c r="D21" s="239">
        <f>SUM('N-kom.8'!E285)</f>
        <v>97229</v>
      </c>
      <c r="E21" s="239">
        <f>SUM('N-kom.8'!F285)</f>
        <v>194716</v>
      </c>
    </row>
    <row r="22" spans="1:5" ht="15" customHeight="1">
      <c r="A22" s="105" t="s">
        <v>174</v>
      </c>
      <c r="B22" s="239">
        <f>SUM('N-kom.8'!C306)</f>
        <v>38269</v>
      </c>
      <c r="C22" s="239">
        <f>SUM('N-kom.8'!D306)</f>
        <v>38269</v>
      </c>
      <c r="D22" s="239">
        <f>SUM('N-kom.8'!E306)</f>
        <v>0</v>
      </c>
      <c r="E22" s="239">
        <f>SUM('N-kom.8'!F306)</f>
        <v>44762</v>
      </c>
    </row>
    <row r="23" spans="1:5" ht="15" customHeight="1">
      <c r="A23" s="105" t="s">
        <v>452</v>
      </c>
      <c r="B23" s="239">
        <f>SUM('N-kom.8'!C319)</f>
        <v>0</v>
      </c>
      <c r="C23" s="239">
        <f>SUM('N-kom.8'!D319)</f>
        <v>0</v>
      </c>
      <c r="D23" s="239">
        <f>SUM('N-kom.8'!E319)</f>
        <v>0</v>
      </c>
      <c r="E23" s="239">
        <f>SUM('N-kom.8'!F319)</f>
        <v>9850</v>
      </c>
    </row>
    <row r="24" spans="1:5" ht="15" customHeight="1">
      <c r="A24" s="105" t="s">
        <v>104</v>
      </c>
      <c r="B24" s="239">
        <f>SUM('N-kom.8'!C325)</f>
        <v>15211</v>
      </c>
      <c r="C24" s="239">
        <f>SUM('N-kom.8'!D325)</f>
        <v>15211</v>
      </c>
      <c r="D24" s="239">
        <f>SUM('N-kom.8'!E325)</f>
        <v>7633</v>
      </c>
      <c r="E24" s="239">
        <f>SUM('N-kom.8'!F325)</f>
        <v>15211</v>
      </c>
    </row>
    <row r="25" spans="1:5" ht="15" customHeight="1" thickBot="1">
      <c r="A25" s="104" t="s">
        <v>171</v>
      </c>
      <c r="B25" s="240">
        <f>SUM('N-kom.8'!C345)</f>
        <v>45</v>
      </c>
      <c r="C25" s="240">
        <f>SUM('N-kom.8'!D345)</f>
        <v>45</v>
      </c>
      <c r="D25" s="240">
        <f>SUM('N-kom.8'!E345)</f>
        <v>12</v>
      </c>
      <c r="E25" s="240">
        <f>SUM('N-kom.8'!F345)</f>
        <v>27</v>
      </c>
    </row>
    <row r="26" spans="1:5" ht="15" customHeight="1" thickBot="1">
      <c r="A26" s="30" t="s">
        <v>7</v>
      </c>
      <c r="B26" s="127">
        <f>SUM(B9:B25)</f>
        <v>3921221</v>
      </c>
      <c r="C26" s="127">
        <f>SUM(C9:C25)</f>
        <v>3837979</v>
      </c>
      <c r="D26" s="127">
        <f>SUM(D9:D25)</f>
        <v>1732168</v>
      </c>
      <c r="E26" s="127">
        <f>SUM(E9:E25)</f>
        <v>3843713</v>
      </c>
    </row>
    <row r="27" spans="1:5" ht="15" customHeight="1" thickBot="1">
      <c r="A27" s="30" t="s">
        <v>8</v>
      </c>
      <c r="B27" s="127">
        <v>18257</v>
      </c>
      <c r="C27" s="127">
        <v>0</v>
      </c>
      <c r="D27" s="127">
        <v>0</v>
      </c>
      <c r="E27" s="127">
        <v>0</v>
      </c>
    </row>
    <row r="28" spans="1:5" ht="15" customHeight="1" thickBot="1">
      <c r="A28" s="241" t="s">
        <v>36</v>
      </c>
      <c r="B28" s="128">
        <f>SUM(B26:B27)</f>
        <v>3939478</v>
      </c>
      <c r="C28" s="128">
        <f>SUM(C26:C27)</f>
        <v>3837979</v>
      </c>
      <c r="D28" s="128">
        <f>SUM(D26:D27)</f>
        <v>1732168</v>
      </c>
      <c r="E28" s="128">
        <f>SUM(E26:E27)</f>
        <v>3843713</v>
      </c>
    </row>
    <row r="29" spans="1:5" ht="15" customHeight="1" thickTop="1">
      <c r="A29" s="16" t="s">
        <v>26</v>
      </c>
      <c r="B29" s="129">
        <f>SUM('V-8'!B27)</f>
        <v>2105105</v>
      </c>
      <c r="C29" s="129">
        <f>SUM('V-8'!C27)</f>
        <v>2125159</v>
      </c>
      <c r="D29" s="129">
        <f>SUM('V-8'!D27)</f>
        <v>1069411</v>
      </c>
      <c r="E29" s="129">
        <f>SUM('V-8'!E27)</f>
        <v>2077898</v>
      </c>
    </row>
    <row r="30" spans="1:5" ht="15" customHeight="1">
      <c r="A30" s="25" t="s">
        <v>386</v>
      </c>
      <c r="B30" s="239">
        <v>53248</v>
      </c>
      <c r="C30" s="239">
        <v>0</v>
      </c>
      <c r="D30" s="239">
        <v>0</v>
      </c>
      <c r="E30" s="239">
        <v>0</v>
      </c>
    </row>
    <row r="31" spans="1:5" ht="15" customHeight="1">
      <c r="A31" s="107" t="s">
        <v>590</v>
      </c>
      <c r="B31" s="337">
        <v>0</v>
      </c>
      <c r="C31" s="337">
        <v>0</v>
      </c>
      <c r="D31" s="338">
        <v>0</v>
      </c>
      <c r="E31" s="338">
        <v>2118</v>
      </c>
    </row>
    <row r="32" spans="1:5" ht="15" customHeight="1">
      <c r="A32" s="106" t="s">
        <v>106</v>
      </c>
      <c r="B32" s="239">
        <v>415039</v>
      </c>
      <c r="C32" s="239">
        <v>399039</v>
      </c>
      <c r="D32" s="239">
        <v>173848</v>
      </c>
      <c r="E32" s="239">
        <v>394843</v>
      </c>
    </row>
    <row r="33" spans="1:5" ht="15" customHeight="1" thickBot="1">
      <c r="A33" s="106" t="s">
        <v>107</v>
      </c>
      <c r="B33" s="239">
        <v>1347829</v>
      </c>
      <c r="C33" s="239">
        <v>1313781</v>
      </c>
      <c r="D33" s="239">
        <v>613202</v>
      </c>
      <c r="E33" s="239">
        <f>SUM(E28-E29-E31-E32)</f>
        <v>1368854</v>
      </c>
    </row>
    <row r="34" spans="1:5" ht="15" customHeight="1" thickBot="1">
      <c r="A34" s="17" t="s">
        <v>146</v>
      </c>
      <c r="B34" s="131">
        <f>SUM(B32:B33)</f>
        <v>1762868</v>
      </c>
      <c r="C34" s="417">
        <f>SUM(C32:C33)</f>
        <v>1712820</v>
      </c>
      <c r="D34" s="417">
        <f>SUM(D32:D33)</f>
        <v>787050</v>
      </c>
      <c r="E34" s="417">
        <f>SUM(E32:E33)</f>
        <v>1763697</v>
      </c>
    </row>
    <row r="35" spans="1:5" ht="15" customHeight="1" thickBot="1">
      <c r="A35" s="107" t="s">
        <v>108</v>
      </c>
      <c r="B35" s="127">
        <v>18257</v>
      </c>
      <c r="C35" s="127">
        <v>0</v>
      </c>
      <c r="D35" s="127">
        <v>0</v>
      </c>
      <c r="E35" s="127">
        <v>0</v>
      </c>
    </row>
    <row r="36" spans="1:5" ht="15" customHeight="1" thickBot="1">
      <c r="A36" s="17" t="s">
        <v>147</v>
      </c>
      <c r="B36" s="131">
        <f>SUM(B34:B35)</f>
        <v>1781125</v>
      </c>
      <c r="C36" s="131">
        <f>SUM(C34:C35)</f>
        <v>1712820</v>
      </c>
      <c r="D36" s="131">
        <f>SUM(D34:D35)</f>
        <v>787050</v>
      </c>
      <c r="E36" s="131">
        <f>SUM(E34:E35)</f>
        <v>1763697</v>
      </c>
    </row>
    <row r="37" spans="1:5" ht="15" customHeight="1" thickBot="1">
      <c r="A37" s="18" t="s">
        <v>29</v>
      </c>
      <c r="B37" s="132">
        <v>0</v>
      </c>
      <c r="C37" s="132">
        <v>0</v>
      </c>
      <c r="D37" s="132">
        <f>SUM(D29+D34-D28)</f>
        <v>124293</v>
      </c>
      <c r="E37" s="132">
        <v>0</v>
      </c>
    </row>
    <row r="38" ht="15" customHeight="1"/>
    <row r="39" spans="1:5" ht="12.75" customHeight="1">
      <c r="A39" s="650" t="s">
        <v>577</v>
      </c>
      <c r="B39" s="650"/>
      <c r="C39" s="650"/>
      <c r="D39" s="650"/>
      <c r="E39" s="650"/>
    </row>
    <row r="40" spans="1:5" ht="12.75" customHeight="1">
      <c r="A40" s="650" t="s">
        <v>578</v>
      </c>
      <c r="B40" s="650"/>
      <c r="C40" s="650"/>
      <c r="D40" s="650"/>
      <c r="E40" s="650"/>
    </row>
    <row r="41" spans="1:5" ht="12.75" customHeight="1">
      <c r="A41" s="419" t="s">
        <v>579</v>
      </c>
      <c r="B41" s="419"/>
      <c r="C41" s="419"/>
      <c r="D41" s="419"/>
      <c r="E41" s="419"/>
    </row>
    <row r="42" spans="1:5" ht="12.75" customHeight="1">
      <c r="A42" s="650" t="s">
        <v>576</v>
      </c>
      <c r="B42" s="650"/>
      <c r="C42" s="650"/>
      <c r="D42" s="650"/>
      <c r="E42" s="650"/>
    </row>
    <row r="43" spans="1:5" ht="12.75" customHeight="1">
      <c r="A43" s="650" t="s">
        <v>568</v>
      </c>
      <c r="B43" s="650"/>
      <c r="C43" s="650"/>
      <c r="D43" s="650"/>
      <c r="E43" s="650"/>
    </row>
    <row r="44" spans="1:5" ht="12.75" customHeight="1">
      <c r="A44" s="650" t="s">
        <v>574</v>
      </c>
      <c r="B44" s="650"/>
      <c r="C44" s="650"/>
      <c r="D44" s="650"/>
      <c r="E44" s="650"/>
    </row>
    <row r="45" spans="1:5" ht="12.75" customHeight="1">
      <c r="A45" s="650" t="s">
        <v>575</v>
      </c>
      <c r="B45" s="650"/>
      <c r="C45" s="650"/>
      <c r="D45" s="650"/>
      <c r="E45" s="650"/>
    </row>
    <row r="46" spans="1:5" ht="12.75" customHeight="1">
      <c r="A46" s="650" t="s">
        <v>572</v>
      </c>
      <c r="B46" s="650"/>
      <c r="C46" s="650"/>
      <c r="D46" s="650"/>
      <c r="E46" s="650"/>
    </row>
    <row r="47" spans="1:5" ht="12.75" customHeight="1">
      <c r="A47" s="656" t="s">
        <v>573</v>
      </c>
      <c r="B47" s="656"/>
      <c r="C47" s="656"/>
      <c r="D47" s="656"/>
      <c r="E47" s="656"/>
    </row>
    <row r="48" spans="1:5" ht="12.75" customHeight="1">
      <c r="A48" s="650" t="s">
        <v>600</v>
      </c>
      <c r="B48" s="650"/>
      <c r="C48" s="650"/>
      <c r="D48" s="650"/>
      <c r="E48" s="650"/>
    </row>
    <row r="49" spans="1:5" ht="12.75" customHeight="1">
      <c r="A49" s="650" t="s">
        <v>601</v>
      </c>
      <c r="B49" s="650"/>
      <c r="C49" s="650"/>
      <c r="D49" s="650"/>
      <c r="E49" s="650"/>
    </row>
    <row r="50" spans="1:5" ht="12.75" customHeight="1">
      <c r="A50" s="650" t="s">
        <v>603</v>
      </c>
      <c r="B50" s="650"/>
      <c r="C50" s="650"/>
      <c r="D50" s="650"/>
      <c r="E50" s="650"/>
    </row>
    <row r="51" spans="1:5" ht="12.75" customHeight="1">
      <c r="A51" s="650" t="s">
        <v>602</v>
      </c>
      <c r="B51" s="657"/>
      <c r="C51" s="657"/>
      <c r="D51" s="657"/>
      <c r="E51" s="657"/>
    </row>
    <row r="52" spans="1:5" ht="12.75" customHeight="1">
      <c r="A52" s="656" t="s">
        <v>599</v>
      </c>
      <c r="B52" s="656"/>
      <c r="C52" s="656"/>
      <c r="D52" s="656"/>
      <c r="E52" s="656"/>
    </row>
    <row r="53" spans="1:5" ht="12.75">
      <c r="A53" s="659"/>
      <c r="B53" s="659"/>
      <c r="C53" s="659"/>
      <c r="D53" s="659"/>
      <c r="E53" s="659"/>
    </row>
    <row r="54" spans="1:5" ht="12.75">
      <c r="A54" s="659"/>
      <c r="B54" s="659"/>
      <c r="C54" s="659"/>
      <c r="D54" s="659"/>
      <c r="E54" s="659"/>
    </row>
    <row r="55" spans="1:5" ht="12.75">
      <c r="A55" s="659"/>
      <c r="B55" s="659"/>
      <c r="C55" s="659"/>
      <c r="D55" s="659"/>
      <c r="E55" s="659"/>
    </row>
    <row r="56" spans="1:5" ht="12.75">
      <c r="A56" s="660"/>
      <c r="B56" s="660"/>
      <c r="C56" s="660"/>
      <c r="D56" s="660"/>
      <c r="E56" s="660"/>
    </row>
    <row r="57" spans="1:5" ht="12.75">
      <c r="A57" s="659"/>
      <c r="B57" s="659"/>
      <c r="C57" s="659"/>
      <c r="D57" s="659"/>
      <c r="E57" s="659"/>
    </row>
    <row r="58" spans="1:6" ht="12.75">
      <c r="A58" s="659"/>
      <c r="B58" s="659"/>
      <c r="C58" s="659"/>
      <c r="D58" s="659"/>
      <c r="E58" s="659"/>
      <c r="F58" s="395"/>
    </row>
    <row r="59" ht="12.75">
      <c r="A59" s="11"/>
    </row>
  </sheetData>
  <sheetProtection/>
  <mergeCells count="22">
    <mergeCell ref="A45:E45"/>
    <mergeCell ref="A43:E43"/>
    <mergeCell ref="A53:E53"/>
    <mergeCell ref="A55:E55"/>
    <mergeCell ref="A48:E48"/>
    <mergeCell ref="A49:E49"/>
    <mergeCell ref="A50:E50"/>
    <mergeCell ref="A1:E1"/>
    <mergeCell ref="A2:E2"/>
    <mergeCell ref="A6:A7"/>
    <mergeCell ref="A44:E44"/>
    <mergeCell ref="A39:E39"/>
    <mergeCell ref="A47:E47"/>
    <mergeCell ref="A54:E54"/>
    <mergeCell ref="A40:E40"/>
    <mergeCell ref="A42:E42"/>
    <mergeCell ref="A58:E58"/>
    <mergeCell ref="A56:E56"/>
    <mergeCell ref="A57:E57"/>
    <mergeCell ref="A46:E46"/>
    <mergeCell ref="A51:E51"/>
    <mergeCell ref="A52:E52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33" sqref="A1:IV16384"/>
    </sheetView>
  </sheetViews>
  <sheetFormatPr defaultColWidth="29.140625" defaultRowHeight="12.75"/>
  <cols>
    <col min="1" max="1" width="29.421875" style="0" customWidth="1"/>
    <col min="2" max="5" width="12.7109375" style="0" customWidth="1"/>
    <col min="6" max="6" width="15.140625" style="0" customWidth="1"/>
  </cols>
  <sheetData>
    <row r="1" spans="1:5" ht="18.75">
      <c r="A1" s="644" t="s">
        <v>354</v>
      </c>
      <c r="B1" s="644"/>
      <c r="C1" s="644"/>
      <c r="D1" s="644"/>
      <c r="E1" s="644"/>
    </row>
    <row r="2" spans="1:5" ht="18.75">
      <c r="A2" s="644" t="s">
        <v>351</v>
      </c>
      <c r="B2" s="644"/>
      <c r="C2" s="644"/>
      <c r="D2" s="644"/>
      <c r="E2" s="644"/>
    </row>
    <row r="3" spans="1:5" ht="18.75">
      <c r="A3" s="15"/>
      <c r="B3" s="15"/>
      <c r="C3" s="15"/>
      <c r="D3" s="15"/>
      <c r="E3" s="15"/>
    </row>
    <row r="4" spans="1:5" ht="18.75">
      <c r="A4" s="15"/>
      <c r="B4" s="15"/>
      <c r="C4" s="15"/>
      <c r="D4" s="15"/>
      <c r="E4" s="15"/>
    </row>
    <row r="5" spans="1:5" ht="18.75">
      <c r="A5" s="370" t="s">
        <v>266</v>
      </c>
      <c r="B5" s="370"/>
      <c r="C5" s="371"/>
      <c r="D5" s="253"/>
      <c r="E5" s="253"/>
    </row>
    <row r="6" spans="1:5" ht="18.75">
      <c r="A6" s="15"/>
      <c r="B6" s="15"/>
      <c r="C6" s="15"/>
      <c r="D6" s="15"/>
      <c r="E6" s="15"/>
    </row>
    <row r="7" spans="1:5" s="258" customFormat="1" ht="18.75">
      <c r="A7" s="113" t="s">
        <v>267</v>
      </c>
      <c r="B7" s="257"/>
      <c r="C7" s="257"/>
      <c r="D7" s="257"/>
      <c r="E7" s="257"/>
    </row>
    <row r="8" spans="1:5" s="258" customFormat="1" ht="18.75">
      <c r="A8" s="113"/>
      <c r="B8" s="257"/>
      <c r="C8" s="257"/>
      <c r="D8" s="257"/>
      <c r="E8" s="257"/>
    </row>
    <row r="9" spans="1:5" ht="19.5" thickBot="1">
      <c r="A9" s="140"/>
      <c r="B9" s="15"/>
      <c r="C9" s="15"/>
      <c r="D9" s="15"/>
      <c r="E9" s="15"/>
    </row>
    <row r="10" spans="1:5" ht="18" customHeight="1">
      <c r="A10" s="645"/>
      <c r="B10" s="328" t="s">
        <v>325</v>
      </c>
      <c r="C10" s="400" t="s">
        <v>325</v>
      </c>
      <c r="D10" s="400" t="s">
        <v>353</v>
      </c>
      <c r="E10" s="400" t="s">
        <v>340</v>
      </c>
    </row>
    <row r="11" spans="1:5" ht="18" customHeight="1" thickBot="1">
      <c r="A11" s="652"/>
      <c r="B11" s="254" t="s">
        <v>326</v>
      </c>
      <c r="C11" s="452" t="s">
        <v>327</v>
      </c>
      <c r="D11" s="452" t="s">
        <v>342</v>
      </c>
      <c r="E11" s="452">
        <v>2011</v>
      </c>
    </row>
    <row r="12" spans="1:5" ht="18" customHeight="1" thickBot="1">
      <c r="A12" s="450" t="s">
        <v>24</v>
      </c>
      <c r="B12" s="420"/>
      <c r="C12" s="420"/>
      <c r="D12" s="420"/>
      <c r="E12" s="451"/>
    </row>
    <row r="13" spans="1:5" ht="18" customHeight="1">
      <c r="A13" s="33" t="s">
        <v>91</v>
      </c>
      <c r="B13" s="329">
        <f>SUM('N.kom.9'!C11)</f>
        <v>380</v>
      </c>
      <c r="C13" s="329">
        <f>SUM('N.kom.9'!D11)</f>
        <v>380</v>
      </c>
      <c r="D13" s="329">
        <f>SUM('N.kom.9'!E11)</f>
        <v>0</v>
      </c>
      <c r="E13" s="329">
        <f>SUM('N.kom.9'!F11)</f>
        <v>200</v>
      </c>
    </row>
    <row r="14" spans="1:5" ht="18" customHeight="1">
      <c r="A14" s="35" t="s">
        <v>92</v>
      </c>
      <c r="B14" s="126">
        <f>SUM('N.kom.9'!C14)</f>
        <v>23328</v>
      </c>
      <c r="C14" s="126">
        <f>SUM('N.kom.9'!D14)</f>
        <v>22076</v>
      </c>
      <c r="D14" s="126">
        <f>SUM('N.kom.9'!E14)</f>
        <v>9838</v>
      </c>
      <c r="E14" s="126">
        <f>SUM('N.kom.9'!F14)</f>
        <v>20145</v>
      </c>
    </row>
    <row r="15" spans="1:5" ht="18" customHeight="1">
      <c r="A15" s="35" t="s">
        <v>93</v>
      </c>
      <c r="B15" s="126">
        <f>SUM('N.kom.9'!C17)</f>
        <v>1660</v>
      </c>
      <c r="C15" s="126">
        <v>1660</v>
      </c>
      <c r="D15" s="126">
        <v>55</v>
      </c>
      <c r="E15" s="126">
        <f>SUM('N.kom.9'!F17)</f>
        <v>1000</v>
      </c>
    </row>
    <row r="16" spans="1:5" ht="18" customHeight="1">
      <c r="A16" s="35" t="s">
        <v>96</v>
      </c>
      <c r="B16" s="126">
        <f>SUM('N.kom.9'!C20)</f>
        <v>1660</v>
      </c>
      <c r="C16" s="126">
        <f>SUM('N.kom.9'!D20)</f>
        <v>1660</v>
      </c>
      <c r="D16" s="126">
        <f>SUM('N.kom.9'!E20)</f>
        <v>964</v>
      </c>
      <c r="E16" s="126">
        <f>SUM('N.kom.9'!F20)</f>
        <v>1526</v>
      </c>
    </row>
    <row r="17" spans="1:5" ht="18" customHeight="1">
      <c r="A17" s="35" t="s">
        <v>101</v>
      </c>
      <c r="B17" s="340">
        <f>SUM('N.kom.9'!C24)</f>
        <v>366</v>
      </c>
      <c r="C17" s="340">
        <f>SUM('N.kom.9'!D24)</f>
        <v>366</v>
      </c>
      <c r="D17" s="340">
        <f>SUM('N.kom.9'!E24)</f>
        <v>188</v>
      </c>
      <c r="E17" s="340">
        <f>SUM('N.kom.9'!F24)</f>
        <v>366</v>
      </c>
    </row>
    <row r="18" spans="1:5" ht="18" customHeight="1">
      <c r="A18" s="105" t="s">
        <v>363</v>
      </c>
      <c r="B18" s="336">
        <f>SUM('N.kom.9'!C27)</f>
        <v>0</v>
      </c>
      <c r="C18" s="336">
        <f>SUM('N.kom.9'!D27)</f>
        <v>0</v>
      </c>
      <c r="D18" s="336">
        <f>SUM('N.kom.9'!E27)</f>
        <v>1536</v>
      </c>
      <c r="E18" s="336">
        <f>SUM('N.kom.9'!F27)</f>
        <v>2783</v>
      </c>
    </row>
    <row r="19" spans="1:5" ht="18" customHeight="1">
      <c r="A19" s="35" t="s">
        <v>192</v>
      </c>
      <c r="B19" s="126">
        <f>SUM('N.kom.9'!C30)</f>
        <v>9836</v>
      </c>
      <c r="C19" s="126">
        <f>SUM('N.kom.9'!D30)</f>
        <v>9836</v>
      </c>
      <c r="D19" s="126">
        <f>SUM('N.kom.9'!E30)</f>
        <v>4944</v>
      </c>
      <c r="E19" s="126">
        <f>SUM('N.kom.9'!F30)</f>
        <v>9887</v>
      </c>
    </row>
    <row r="20" spans="1:5" ht="18" customHeight="1" thickBot="1">
      <c r="A20" s="35" t="s">
        <v>104</v>
      </c>
      <c r="B20" s="126">
        <f>SUM('N.kom.9'!C32)</f>
        <v>96</v>
      </c>
      <c r="C20" s="126">
        <f>SUM('N.kom.9'!D32)</f>
        <v>95</v>
      </c>
      <c r="D20" s="126">
        <f>SUM('N.kom.9'!E32)</f>
        <v>46</v>
      </c>
      <c r="E20" s="126">
        <f>SUM('N.kom.9'!F32)</f>
        <v>92</v>
      </c>
    </row>
    <row r="21" spans="1:5" ht="18" customHeight="1" thickBot="1">
      <c r="A21" s="30" t="s">
        <v>7</v>
      </c>
      <c r="B21" s="127">
        <f>SUM(B13:B20)</f>
        <v>37326</v>
      </c>
      <c r="C21" s="127">
        <f>SUM(C13:C20)</f>
        <v>36073</v>
      </c>
      <c r="D21" s="127">
        <f>SUM(D13:D20)</f>
        <v>17571</v>
      </c>
      <c r="E21" s="127">
        <f>SUM(E13:E20)</f>
        <v>35999</v>
      </c>
    </row>
    <row r="22" spans="1:5" ht="18" customHeight="1" thickBot="1">
      <c r="A22" s="30" t="s">
        <v>8</v>
      </c>
      <c r="B22" s="127">
        <v>0</v>
      </c>
      <c r="C22" s="127">
        <v>0</v>
      </c>
      <c r="D22" s="127">
        <v>0</v>
      </c>
      <c r="E22" s="127">
        <v>0</v>
      </c>
    </row>
    <row r="23" spans="1:5" ht="18" customHeight="1" thickBot="1">
      <c r="A23" s="98" t="s">
        <v>36</v>
      </c>
      <c r="B23" s="128">
        <f>SUM(B21:B22)</f>
        <v>37326</v>
      </c>
      <c r="C23" s="128">
        <f>SUM(C21:C22)</f>
        <v>36073</v>
      </c>
      <c r="D23" s="128">
        <f>SUM(D21:D22)</f>
        <v>17571</v>
      </c>
      <c r="E23" s="128">
        <f>SUM(E21:E22)</f>
        <v>35999</v>
      </c>
    </row>
    <row r="24" spans="1:5" ht="18" customHeight="1" thickBot="1" thickTop="1">
      <c r="A24" s="259" t="s">
        <v>26</v>
      </c>
      <c r="B24" s="260">
        <f>SUM('V-9'!B16)</f>
        <v>12278</v>
      </c>
      <c r="C24" s="260">
        <f>SUM('V-9'!C16)</f>
        <v>12278</v>
      </c>
      <c r="D24" s="260">
        <f>SUM('V-9'!D16)</f>
        <v>6028</v>
      </c>
      <c r="E24" s="260">
        <f>SUM('V-9'!E16)</f>
        <v>12204</v>
      </c>
    </row>
    <row r="25" spans="1:5" ht="18" customHeight="1" thickBot="1">
      <c r="A25" s="17" t="s">
        <v>138</v>
      </c>
      <c r="B25" s="131">
        <f>SUM(B23-B24)</f>
        <v>25048</v>
      </c>
      <c r="C25" s="131">
        <f>SUM(C23-C24)</f>
        <v>23795</v>
      </c>
      <c r="D25" s="131">
        <v>10761</v>
      </c>
      <c r="E25" s="131">
        <f>SUM(E23-E24)</f>
        <v>23795</v>
      </c>
    </row>
    <row r="26" spans="1:5" ht="18" customHeight="1" thickBot="1">
      <c r="A26" s="372" t="s">
        <v>108</v>
      </c>
      <c r="B26" s="373">
        <v>0</v>
      </c>
      <c r="C26" s="373">
        <v>0</v>
      </c>
      <c r="D26" s="373">
        <v>0</v>
      </c>
      <c r="E26" s="373">
        <v>0</v>
      </c>
    </row>
    <row r="27" spans="1:5" ht="18" customHeight="1" thickBot="1">
      <c r="A27" s="18" t="s">
        <v>29</v>
      </c>
      <c r="B27" s="261">
        <v>0</v>
      </c>
      <c r="C27" s="261">
        <v>0</v>
      </c>
      <c r="D27" s="261">
        <f>SUM(D24+D25-D23)</f>
        <v>-782</v>
      </c>
      <c r="E27" s="261">
        <v>0</v>
      </c>
    </row>
    <row r="30" spans="1:5" ht="12.75">
      <c r="A30" s="650" t="s">
        <v>522</v>
      </c>
      <c r="B30" s="650"/>
      <c r="C30" s="650"/>
      <c r="D30" s="650"/>
      <c r="E30" s="650"/>
    </row>
    <row r="31" spans="1:5" ht="12.75">
      <c r="A31" s="650" t="s">
        <v>523</v>
      </c>
      <c r="B31" s="650"/>
      <c r="C31" s="650"/>
      <c r="D31" s="650"/>
      <c r="E31" s="650"/>
    </row>
    <row r="32" spans="1:5" ht="12.75">
      <c r="A32" s="650" t="s">
        <v>524</v>
      </c>
      <c r="B32" s="650"/>
      <c r="C32" s="650"/>
      <c r="D32" s="650"/>
      <c r="E32" s="650"/>
    </row>
    <row r="33" spans="1:5" ht="12.75">
      <c r="A33" s="656" t="s">
        <v>569</v>
      </c>
      <c r="B33" s="656"/>
      <c r="C33" s="656"/>
      <c r="D33" s="656"/>
      <c r="E33" s="656"/>
    </row>
  </sheetData>
  <sheetProtection/>
  <mergeCells count="7">
    <mergeCell ref="A31:E31"/>
    <mergeCell ref="A32:E32"/>
    <mergeCell ref="A33:E33"/>
    <mergeCell ref="A10:A11"/>
    <mergeCell ref="A1:E1"/>
    <mergeCell ref="A2:E2"/>
    <mergeCell ref="A30:E30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pc</cp:lastModifiedBy>
  <cp:lastPrinted>2011-09-09T06:36:24Z</cp:lastPrinted>
  <dcterms:created xsi:type="dcterms:W3CDTF">2006-10-16T08:19:58Z</dcterms:created>
  <dcterms:modified xsi:type="dcterms:W3CDTF">2011-09-09T07:04:53Z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