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0"/>
  </bookViews>
  <sheets>
    <sheet name="Titul.strana" sheetId="1" r:id="rId1"/>
    <sheet name="V" sheetId="2" r:id="rId2"/>
    <sheet name="N" sheetId="3" r:id="rId3"/>
    <sheet name="VN-7" sheetId="4" r:id="rId4"/>
    <sheet name="V-8" sheetId="5" r:id="rId5"/>
    <sheet name="N-8" sheetId="6" r:id="rId6"/>
    <sheet name="VN-9" sheetId="7" r:id="rId7"/>
    <sheet name="VN-kom.7" sheetId="8" r:id="rId8"/>
    <sheet name="V-kom.8" sheetId="9" r:id="rId9"/>
    <sheet name="N-kom.8" sheetId="10" r:id="rId10"/>
    <sheet name="Star.,Moz.,Vet." sheetId="11" r:id="rId11"/>
    <sheet name="VN-kom.9" sheetId="12" r:id="rId12"/>
    <sheet name="Transf." sheetId="13" r:id="rId13"/>
    <sheet name="Tab.NaV 12 €" sheetId="14" r:id="rId14"/>
    <sheet name="Tab.NaV 13€" sheetId="15" r:id="rId15"/>
    <sheet name="Tab.NaV 14€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<sst xmlns="http://schemas.openxmlformats.org/spreadsheetml/2006/main" count="1080" uniqueCount="419">
  <si>
    <t>VÝNOSY</t>
  </si>
  <si>
    <t>I. Tržby za vlastné výkony a tovar</t>
  </si>
  <si>
    <t>1. Ošetrovné a stravné v DJ Hodžova</t>
  </si>
  <si>
    <t>3. Opatrovateľská služba</t>
  </si>
  <si>
    <t xml:space="preserve">II. Ostatné výnosy </t>
  </si>
  <si>
    <t>1. Úroky</t>
  </si>
  <si>
    <t>VÝNOSY SPOLU</t>
  </si>
  <si>
    <t>NÁKLADY</t>
  </si>
  <si>
    <t>Prevádzkové náklady</t>
  </si>
  <si>
    <t>Kapitálové náklady</t>
  </si>
  <si>
    <t>Zdravotné stredisko Mozartova</t>
  </si>
  <si>
    <t xml:space="preserve">    Mestská poliklinika Starohájska</t>
  </si>
  <si>
    <t>na prevádzkové a kapitálové náklady</t>
  </si>
  <si>
    <t>Celkový príspevok</t>
  </si>
  <si>
    <t>z toho náklady:</t>
  </si>
  <si>
    <t>Použitie príspevku:</t>
  </si>
  <si>
    <t>SPOLU:</t>
  </si>
  <si>
    <t xml:space="preserve">           zák.soc.poist.</t>
  </si>
  <si>
    <t>– ostatné služby</t>
  </si>
  <si>
    <t>– mzdové náklady</t>
  </si>
  <si>
    <t>– spotreba materiálu</t>
  </si>
  <si>
    <t xml:space="preserve">   z toho: mzdy</t>
  </si>
  <si>
    <t>Náklady</t>
  </si>
  <si>
    <t>Výnosy</t>
  </si>
  <si>
    <t>Výnosy spolu</t>
  </si>
  <si>
    <t>Náklady celkom</t>
  </si>
  <si>
    <t>Výnosy celkom</t>
  </si>
  <si>
    <t>Hospodársky výsledok</t>
  </si>
  <si>
    <t xml:space="preserve">Náklady spolu </t>
  </si>
  <si>
    <r>
      <t xml:space="preserve">Názov organizácie:  </t>
    </r>
    <r>
      <rPr>
        <b/>
        <sz val="12"/>
        <rFont val="Arial"/>
        <family val="2"/>
      </rPr>
      <t>Stredisko sociálnej starostlivosti</t>
    </r>
  </si>
  <si>
    <t>Strediska sociálnej starostlivosti</t>
  </si>
  <si>
    <t>Predkladá:</t>
  </si>
  <si>
    <t>Mgr.Juraj Tomášik</t>
  </si>
  <si>
    <t>Riaditeľ SSS</t>
  </si>
  <si>
    <t xml:space="preserve">Výnosy </t>
  </si>
  <si>
    <t xml:space="preserve">Náklady spolu  </t>
  </si>
  <si>
    <t>0</t>
  </si>
  <si>
    <t xml:space="preserve"> Mestská poliklinika Starohájska</t>
  </si>
  <si>
    <t>Malometrážne byty Veterná</t>
  </si>
  <si>
    <t xml:space="preserve">Prevádzkové náklady </t>
  </si>
  <si>
    <t xml:space="preserve">Návrh rozpočtu </t>
  </si>
  <si>
    <t xml:space="preserve">    Zariadenia opatrovateľskej služby</t>
  </si>
  <si>
    <t xml:space="preserve">    Malometrážne byty Clementisova</t>
  </si>
  <si>
    <t xml:space="preserve">    Ubytovňa Coburgova 26,28</t>
  </si>
  <si>
    <t xml:space="preserve">    Ubytovňa Kollárova</t>
  </si>
  <si>
    <t xml:space="preserve">    Ubytovňa Coburgova 27</t>
  </si>
  <si>
    <t xml:space="preserve">    Detské jasle Hodžova</t>
  </si>
  <si>
    <t xml:space="preserve">    Malometrážne byty pre mladé rodiny Veterná </t>
  </si>
  <si>
    <t xml:space="preserve">    Zdravotné stredisko Mozartova</t>
  </si>
  <si>
    <t xml:space="preserve">    Správa SSS, údržba, doprava</t>
  </si>
  <si>
    <t xml:space="preserve">   ● maliarske a natieračské práce </t>
  </si>
  <si>
    <t xml:space="preserve">   ● bežná oprava a údržba</t>
  </si>
  <si>
    <t xml:space="preserve">   ● oprava strechy a strešných zvodov</t>
  </si>
  <si>
    <t xml:space="preserve"> Zariadenia opatrovateľskej služby</t>
  </si>
  <si>
    <t xml:space="preserve"> Opatrovateľská služba</t>
  </si>
  <si>
    <t xml:space="preserve"> Malometrážne byty Clementisova</t>
  </si>
  <si>
    <t xml:space="preserve"> Ubytovňa Kollárova</t>
  </si>
  <si>
    <t xml:space="preserve"> Ubytovňa Coburgova 26,28</t>
  </si>
  <si>
    <t xml:space="preserve"> Ubytovňa Coburgova 27</t>
  </si>
  <si>
    <t xml:space="preserve"> Kancelárie - administratívne priestory Vančurova</t>
  </si>
  <si>
    <t xml:space="preserve"> Detské integračné centrum Čajkovského </t>
  </si>
  <si>
    <t xml:space="preserve"> Detské jasle Hodžova</t>
  </si>
  <si>
    <t xml:space="preserve"> Zdravotné stredisko Mozartova</t>
  </si>
  <si>
    <t xml:space="preserve"> Správa SSS, údržba, doprava</t>
  </si>
  <si>
    <t xml:space="preserve">   ● bežná oprava a údržba </t>
  </si>
  <si>
    <t xml:space="preserve">   ● opravy áut</t>
  </si>
  <si>
    <t xml:space="preserve"> Poriadková služba </t>
  </si>
  <si>
    <t xml:space="preserve">   ● maliarske a natieračské práce</t>
  </si>
  <si>
    <t xml:space="preserve">    Opatrovateľská služba</t>
  </si>
  <si>
    <t xml:space="preserve">    Kancelárie - administratívne priestory Vančurova</t>
  </si>
  <si>
    <t xml:space="preserve">    Detské integračné centrum Čajkovského </t>
  </si>
  <si>
    <t xml:space="preserve">    Poriadková služba </t>
  </si>
  <si>
    <t xml:space="preserve">        (elektrina, plyn, teplo, studená voda)</t>
  </si>
  <si>
    <t xml:space="preserve">    (doplnkové dôchodkové pripoistenie)</t>
  </si>
  <si>
    <t xml:space="preserve">    1.  Mestská poliklinika Starohájska</t>
  </si>
  <si>
    <t>Vedúca ekon.oddelenia</t>
  </si>
  <si>
    <r>
      <t xml:space="preserve">Sídlo                     :  </t>
    </r>
    <r>
      <rPr>
        <b/>
        <sz val="12"/>
        <rFont val="Arial"/>
        <family val="2"/>
      </rPr>
      <t>Trnava, Vl. Clementisa 51</t>
    </r>
  </si>
  <si>
    <r>
      <t xml:space="preserve"> IČO                      :  </t>
    </r>
    <r>
      <rPr>
        <b/>
        <sz val="12"/>
        <rFont val="Arial"/>
        <family val="2"/>
      </rPr>
      <t>17639760</t>
    </r>
  </si>
  <si>
    <t xml:space="preserve">   ● oprava podlahovej krytiny </t>
  </si>
  <si>
    <t xml:space="preserve">    Objekt Okružná </t>
  </si>
  <si>
    <t xml:space="preserve">Tržby z predaja služieb </t>
  </si>
  <si>
    <t>- ošetrovné a stravné v DJ Hodžova</t>
  </si>
  <si>
    <t>- opatrovateľská služba</t>
  </si>
  <si>
    <t>- služby za nebytové priestory</t>
  </si>
  <si>
    <t>- služby a nájomné za bytové priestory</t>
  </si>
  <si>
    <t xml:space="preserve">Ostatné výnosy </t>
  </si>
  <si>
    <t xml:space="preserve">- nájomné za nebytové priestory </t>
  </si>
  <si>
    <t>Zúčtovanie rezerv a oprav. položiek</t>
  </si>
  <si>
    <t>Finančné výnosy</t>
  </si>
  <si>
    <t>- úroky</t>
  </si>
  <si>
    <t>Výnosy z  transferov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</si>
  <si>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</si>
  <si>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</si>
  <si>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</si>
  <si>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</si>
  <si>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</si>
  <si>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</si>
  <si>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</si>
  <si>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</si>
  <si>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</si>
  <si>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</si>
  <si>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Ostatné dane a poplatky</t>
  </si>
  <si>
    <t>Ostatné náklady na prevádzkovú činnosť</t>
  </si>
  <si>
    <t>Odpisy DNaDHM</t>
  </si>
  <si>
    <t xml:space="preserve">Ostatné finančné náklady </t>
  </si>
  <si>
    <t>Bežný transfer  na Opatrovateľskú službu</t>
  </si>
  <si>
    <t xml:space="preserve">Bežný transfer  od zriaďovateľa </t>
  </si>
  <si>
    <t xml:space="preserve">Kapitálový transfer od zriaďovateľa </t>
  </si>
  <si>
    <t xml:space="preserve">  Rozpočet   výnosov  </t>
  </si>
  <si>
    <t>5. Služby a nájomné za bytové priestory</t>
  </si>
  <si>
    <t>○ Zariadenia opatrovateľskej služby</t>
  </si>
  <si>
    <t>○ Opatrovateľská služba</t>
  </si>
  <si>
    <t>4. Služby  za nebytové priestory</t>
  </si>
  <si>
    <t xml:space="preserve">          - Malometrážne byty Clementisova</t>
  </si>
  <si>
    <t xml:space="preserve">          - Ubytovňa Kollárova</t>
  </si>
  <si>
    <t xml:space="preserve">          - Zdravotné stredisko Mozartova</t>
  </si>
  <si>
    <t xml:space="preserve">          - Mestská poliklinika Starohájska</t>
  </si>
  <si>
    <t xml:space="preserve">III. Zúčtovanie rezerv a opravných položiek </t>
  </si>
  <si>
    <t xml:space="preserve">IV. Finančné výnosy </t>
  </si>
  <si>
    <t xml:space="preserve">V. Výnosy z transferov </t>
  </si>
  <si>
    <t>○ Ubytovňa  Coburgova 26,28</t>
  </si>
  <si>
    <t>○ Ubytovňa Kollárova</t>
  </si>
  <si>
    <t>○ Malometrážne byty pre mladé rodiny Veterná</t>
  </si>
  <si>
    <t>○ Ubytovňa Coburgova 27</t>
  </si>
  <si>
    <t xml:space="preserve">         (použitie rezervy na nevyčerpanú dovolenku )</t>
  </si>
  <si>
    <t xml:space="preserve">   Zariadenia opatrovateľskej služby</t>
  </si>
  <si>
    <t xml:space="preserve">   Malometrážne byty Clementisova</t>
  </si>
  <si>
    <t xml:space="preserve">   Ubytovňa Coburgova 26,28</t>
  </si>
  <si>
    <t xml:space="preserve">   Ubytovňa Kollárova</t>
  </si>
  <si>
    <t xml:space="preserve">   Ubytovňa Coburgova 27</t>
  </si>
  <si>
    <t xml:space="preserve">   Detské jasle Hodžova</t>
  </si>
  <si>
    <t xml:space="preserve">   Malometrážne byty pre mladé rodiny Veterná </t>
  </si>
  <si>
    <t xml:space="preserve">   Detské integračné centrum Čajkovského </t>
  </si>
  <si>
    <t xml:space="preserve">   Zdravotné stredisko Mozartova</t>
  </si>
  <si>
    <t xml:space="preserve">   Mestská poliklinika Starohájska</t>
  </si>
  <si>
    <t xml:space="preserve">   Správa SSS, údržba, doprava</t>
  </si>
  <si>
    <t xml:space="preserve">   ● výmena vodomerov  </t>
  </si>
  <si>
    <t xml:space="preserve">   ● oprava podlahy</t>
  </si>
  <si>
    <t xml:space="preserve">     (poistenie majetku, vozidiel, poplatky banke)</t>
  </si>
  <si>
    <t xml:space="preserve">  (tvorba rezervy na nevyčerpanú dovolenku)</t>
  </si>
  <si>
    <t>8. 4. Cestovné</t>
  </si>
  <si>
    <t>8. 5. Náklady na reprezentáciu</t>
  </si>
  <si>
    <t>Odpisy DHM</t>
  </si>
  <si>
    <t>Služby za nebytové priestory</t>
  </si>
  <si>
    <t>Služby a nájomné za bytové priestory</t>
  </si>
  <si>
    <t xml:space="preserve">Nájomné za nebytové priestory </t>
  </si>
  <si>
    <t>Výnosy z kapitálových transferov</t>
  </si>
  <si>
    <t xml:space="preserve">Bežný transfer od zriaďovateľa </t>
  </si>
  <si>
    <t>Zákonné  sociálne poistenie</t>
  </si>
  <si>
    <t>Služby za  nebytové priestory</t>
  </si>
  <si>
    <t>Bežný transfer od zriaďovateľa</t>
  </si>
  <si>
    <t>Tržby za nájomné a služby byt. priestory</t>
  </si>
  <si>
    <t>Použitie transferu  od zriaďovateľa</t>
  </si>
  <si>
    <t>○ Byt - Mestská poliklinika Starohájska</t>
  </si>
  <si>
    <t>Prevádzk.</t>
  </si>
  <si>
    <t>Bežný transfer od zriaďovateľa spolu</t>
  </si>
  <si>
    <t>Transfery  od zriaďovateľa spolu</t>
  </si>
  <si>
    <r>
      <t>●</t>
    </r>
    <r>
      <rPr>
        <b/>
        <i/>
        <sz val="10"/>
        <rFont val="Arial Narrow"/>
        <family val="2"/>
      </rPr>
      <t xml:space="preserve"> Objekt Beethovenova</t>
    </r>
  </si>
  <si>
    <r>
      <t>●</t>
    </r>
    <r>
      <rPr>
        <b/>
        <i/>
        <sz val="10"/>
        <rFont val="Arial Narrow"/>
        <family val="2"/>
      </rPr>
      <t xml:space="preserve"> Ubytovňa  Coburgova 26</t>
    </r>
  </si>
  <si>
    <r>
      <t>●</t>
    </r>
    <r>
      <rPr>
        <b/>
        <i/>
        <sz val="10"/>
        <rFont val="Arial Narrow"/>
        <family val="2"/>
      </rPr>
      <t xml:space="preserve"> Malometrážne byty Clementisova</t>
    </r>
  </si>
  <si>
    <r>
      <t>●</t>
    </r>
    <r>
      <rPr>
        <b/>
        <i/>
        <sz val="10"/>
        <rFont val="Arial Narrow"/>
        <family val="2"/>
      </rPr>
      <t xml:space="preserve"> Ubytovňa Kollárova</t>
    </r>
  </si>
  <si>
    <r>
      <t>●</t>
    </r>
    <r>
      <rPr>
        <b/>
        <i/>
        <sz val="10"/>
        <rFont val="Arial Narrow"/>
        <family val="2"/>
      </rPr>
      <t xml:space="preserve"> Obvodné zdravotné stredisko Mozartova</t>
    </r>
  </si>
  <si>
    <r>
      <t>●</t>
    </r>
    <r>
      <rPr>
        <b/>
        <i/>
        <sz val="10"/>
        <rFont val="Arial Narrow"/>
        <family val="2"/>
      </rPr>
      <t xml:space="preserve"> Mestská poliklinika Starohájska</t>
    </r>
  </si>
  <si>
    <r>
      <t>8. 1.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</si>
  <si>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>8. 2. Spotreba energie</t>
    </r>
    <r>
      <rPr>
        <sz val="10"/>
        <rFont val="Arial Narrow"/>
        <family val="2"/>
      </rPr>
      <t xml:space="preserve"> </t>
    </r>
  </si>
  <si>
    <r>
      <t>8. 3.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</si>
  <si>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 xml:space="preserve">   ● bežná oprava a údržba </t>
    </r>
    <r>
      <rPr>
        <i/>
        <sz val="10"/>
        <rFont val="Arial Narrow"/>
        <family val="2"/>
      </rPr>
      <t>(ÚK, iné</t>
    </r>
    <r>
      <rPr>
        <sz val="10"/>
        <rFont val="Arial Narrow"/>
        <family val="2"/>
      </rPr>
      <t>)</t>
    </r>
  </si>
  <si>
    <r>
      <t xml:space="preserve">   ● bežná oprava a údržba (</t>
    </r>
    <r>
      <rPr>
        <i/>
        <sz val="10"/>
        <rFont val="Arial Narrow"/>
        <family val="2"/>
      </rPr>
      <t>výťahy, ÚK, iné</t>
    </r>
    <r>
      <rPr>
        <sz val="10"/>
        <rFont val="Arial Narrow"/>
        <family val="2"/>
      </rPr>
      <t>)</t>
    </r>
  </si>
  <si>
    <r>
      <t xml:space="preserve">   </t>
    </r>
    <r>
      <rPr>
        <i/>
        <u val="single"/>
        <sz val="10"/>
        <rFont val="Arial Narrow"/>
        <family val="2"/>
      </rPr>
      <t>Objekt Okružná</t>
    </r>
    <r>
      <rPr>
        <u val="single"/>
        <sz val="10"/>
        <rFont val="Arial Narrow"/>
        <family val="2"/>
      </rPr>
      <t xml:space="preserve"> </t>
    </r>
  </si>
  <si>
    <r>
      <t xml:space="preserve">   ● maliarske a natieračské práce</t>
    </r>
    <r>
      <rPr>
        <i/>
        <sz val="10"/>
        <rFont val="Arial Narrow"/>
        <family val="2"/>
      </rPr>
      <t xml:space="preserve"> </t>
    </r>
  </si>
  <si>
    <r>
      <t>8. 6. Ostatné služby</t>
    </r>
    <r>
      <rPr>
        <sz val="10"/>
        <rFont val="Arial Narrow"/>
        <family val="2"/>
      </rPr>
      <t xml:space="preserve"> </t>
    </r>
  </si>
  <si>
    <r>
      <t>8. 8.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Ostatné sociálne poistenie </t>
    </r>
  </si>
  <si>
    <r>
      <t>8.9. Zákonné sociálne náklady</t>
    </r>
    <r>
      <rPr>
        <sz val="10"/>
        <rFont val="Arial Narrow"/>
        <family val="2"/>
      </rPr>
      <t xml:space="preserve"> </t>
    </r>
  </si>
  <si>
    <t>Kapit.</t>
  </si>
  <si>
    <t xml:space="preserve">        (vodoinštalatérsky, elektro materiál, potraviny, </t>
  </si>
  <si>
    <t xml:space="preserve">        prostriedky, lieky a zdravotnícky materiál,   </t>
  </si>
  <si>
    <t xml:space="preserve">   ● opravy kancel. strojov a počítačov, ostatné </t>
  </si>
  <si>
    <t xml:space="preserve">Kapitálové náklady  </t>
  </si>
  <si>
    <r>
      <t xml:space="preserve">      ○ výnosy z kapit. transferov </t>
    </r>
    <r>
      <rPr>
        <i/>
        <sz val="10"/>
        <rFont val="Arial Narrow"/>
        <family val="2"/>
      </rPr>
      <t>(vo výške odpisov)</t>
    </r>
  </si>
  <si>
    <t xml:space="preserve">   ● mal. a natier. práce spoločných priestorov</t>
  </si>
  <si>
    <t xml:space="preserve"> Malometrážne byty pre mladé rodiny Veterná </t>
  </si>
  <si>
    <t xml:space="preserve">    Malometrážne byty pre mladé rodiny  Veterná </t>
  </si>
  <si>
    <t xml:space="preserve">     Poriadková služba </t>
  </si>
  <si>
    <t xml:space="preserve">Daň z príjmov </t>
  </si>
  <si>
    <t>- zúčtovanie ostatných rezerv z prev. čin.</t>
  </si>
  <si>
    <t xml:space="preserve">Tvorba ostatných  rezerv z prev.činnosti </t>
  </si>
  <si>
    <t xml:space="preserve">   Kancelárie - administrat. priestory Vančurova </t>
  </si>
  <si>
    <t xml:space="preserve">      - rekonštrukcia  protipožiarnych dverí </t>
  </si>
  <si>
    <t xml:space="preserve">v eurách </t>
  </si>
  <si>
    <t>Tvorba ostatných  rezerv z prev. činnosti</t>
  </si>
  <si>
    <t>Zúčtovanie ostatných  rezerv z prev.činn.</t>
  </si>
  <si>
    <t>v eurách</t>
  </si>
  <si>
    <t xml:space="preserve">Program 8  - Sociálna starostlivosť </t>
  </si>
  <si>
    <t>NÁKLADY SPOLU</t>
  </si>
  <si>
    <t>Program 8 - Sociálna starostlivosť</t>
  </si>
  <si>
    <t xml:space="preserve">Program 8 - Sociálna starostlivosť </t>
  </si>
  <si>
    <r>
      <t>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</si>
  <si>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>2. Spotreba energie</t>
    </r>
    <r>
      <rPr>
        <sz val="10"/>
        <rFont val="Arial Narrow"/>
        <family val="2"/>
      </rPr>
      <t xml:space="preserve"> </t>
    </r>
  </si>
  <si>
    <r>
      <t>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</si>
  <si>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>4. Ostatné služby</t>
    </r>
    <r>
      <rPr>
        <sz val="10"/>
        <rFont val="Arial Narrow"/>
        <family val="2"/>
      </rPr>
      <t xml:space="preserve"> </t>
    </r>
  </si>
  <si>
    <t xml:space="preserve">2. Jedáleň Clementisova, Mozartova </t>
  </si>
  <si>
    <t xml:space="preserve">Tržby za vlastné výkony a tovar </t>
  </si>
  <si>
    <t>Odpisy DNHM a DHM</t>
  </si>
  <si>
    <t xml:space="preserve">KAPITÁLOVÉ NÁKLADY </t>
  </si>
  <si>
    <t>Jedáleň</t>
  </si>
  <si>
    <t>Zariadenia</t>
  </si>
  <si>
    <t>Opatrov.</t>
  </si>
  <si>
    <t>Beethov.</t>
  </si>
  <si>
    <t xml:space="preserve">Denné </t>
  </si>
  <si>
    <t>MMB</t>
  </si>
  <si>
    <t>Ubytovňa</t>
  </si>
  <si>
    <t>Detské jasle</t>
  </si>
  <si>
    <t>MB</t>
  </si>
  <si>
    <t>Okružná</t>
  </si>
  <si>
    <t>Vančurova</t>
  </si>
  <si>
    <t>Detské int.</t>
  </si>
  <si>
    <t>MŠ</t>
  </si>
  <si>
    <t>Cintorín</t>
  </si>
  <si>
    <t>Zdr.stred.</t>
  </si>
  <si>
    <t>Poliklinika</t>
  </si>
  <si>
    <t>SSS</t>
  </si>
  <si>
    <t>Poriadk.</t>
  </si>
  <si>
    <t>Clementis.</t>
  </si>
  <si>
    <t>opatrovat.</t>
  </si>
  <si>
    <t>služba</t>
  </si>
  <si>
    <t>centrá</t>
  </si>
  <si>
    <t>Coburgova</t>
  </si>
  <si>
    <t>Kollárova</t>
  </si>
  <si>
    <t>Hodžova</t>
  </si>
  <si>
    <t>Veterná</t>
  </si>
  <si>
    <t>centrum</t>
  </si>
  <si>
    <t>Spartakov.</t>
  </si>
  <si>
    <t>Kamenná</t>
  </si>
  <si>
    <t>Mozartova</t>
  </si>
  <si>
    <t>Starohájska</t>
  </si>
  <si>
    <t>správa</t>
  </si>
  <si>
    <t xml:space="preserve"> služba</t>
  </si>
  <si>
    <t xml:space="preserve">služby </t>
  </si>
  <si>
    <t xml:space="preserve">Čajkovsk. </t>
  </si>
  <si>
    <t>cesta</t>
  </si>
  <si>
    <t>Ošetrovné a stravné v DJ</t>
  </si>
  <si>
    <t xml:space="preserve">Vývarovňa a stravovňa </t>
  </si>
  <si>
    <t>Opatrovateľská služba</t>
  </si>
  <si>
    <t>Služby a nájomné  za byt. pr.</t>
  </si>
  <si>
    <t>Nájomné za nebyt.priestory</t>
  </si>
  <si>
    <t>Zúčtovanie ost.rezerv z PČ</t>
  </si>
  <si>
    <t>Úroky</t>
  </si>
  <si>
    <t>Výnosy z kapit.transferov</t>
  </si>
  <si>
    <t>Ostatné náklady na prev.činn.</t>
  </si>
  <si>
    <t>Odpisy DNaHM</t>
  </si>
  <si>
    <t>Tvorba ostatných  rezerv</t>
  </si>
  <si>
    <t>Ostatné finančné náklady</t>
  </si>
  <si>
    <t>Daň z príjmov</t>
  </si>
  <si>
    <t>Bežný transfer na Op.službu</t>
  </si>
  <si>
    <t>Bežný transfer od zriaď.</t>
  </si>
  <si>
    <t>Kapitálový transfer od zriaď.</t>
  </si>
  <si>
    <t xml:space="preserve">Hospodársky výsledok </t>
  </si>
  <si>
    <t>Program 7</t>
  </si>
  <si>
    <t>Program 8</t>
  </si>
  <si>
    <t xml:space="preserve">    (elektrina, plyn, teplo, studená voda)</t>
  </si>
  <si>
    <t xml:space="preserve">● bežná oprava a údržba </t>
  </si>
  <si>
    <t>(prečistenie kanalizácie, ostatné služby)</t>
  </si>
  <si>
    <t>(poistenie majetku)</t>
  </si>
  <si>
    <t xml:space="preserve">    (vodoinštalatérsky, elektro a ostatný materiál) </t>
  </si>
  <si>
    <t xml:space="preserve">   ● výmena radiátorov  </t>
  </si>
  <si>
    <t>– techn. zhodnot.</t>
  </si>
  <si>
    <t>– spotr. materiálu</t>
  </si>
  <si>
    <t xml:space="preserve">na prevádzkové a kapitálové náklady </t>
  </si>
  <si>
    <t>- spotr. energií</t>
  </si>
  <si>
    <t>(časť z nákladov)</t>
  </si>
  <si>
    <t xml:space="preserve">  (časť z nákladov)</t>
  </si>
  <si>
    <t xml:space="preserve">       ○ zúčtovanie ostatných  rezerv z prev. činnosti</t>
  </si>
  <si>
    <t xml:space="preserve">    Jedáleň Clementisova, Mozartova</t>
  </si>
  <si>
    <t xml:space="preserve">     Jedáleň Clementisova, Mozartova</t>
  </si>
  <si>
    <r>
      <t xml:space="preserve">    Denné centrá </t>
    </r>
    <r>
      <rPr>
        <i/>
        <sz val="10"/>
        <rFont val="Arial Narrow"/>
        <family val="2"/>
      </rPr>
      <t>(Kluby dôchodcov)</t>
    </r>
  </si>
  <si>
    <r>
      <t xml:space="preserve">    Denné centrá </t>
    </r>
    <r>
      <rPr>
        <i/>
        <u val="single"/>
        <sz val="10"/>
        <rFont val="Arial Narrow"/>
        <family val="2"/>
      </rPr>
      <t>(Kluby dôchodcov)</t>
    </r>
  </si>
  <si>
    <r>
      <t xml:space="preserve">     Denné centrá </t>
    </r>
    <r>
      <rPr>
        <i/>
        <sz val="10"/>
        <rFont val="Arial Narrow"/>
        <family val="2"/>
      </rPr>
      <t>(Kluby dôchodcov)</t>
    </r>
  </si>
  <si>
    <t xml:space="preserve">      ○ služby za nebytové priestory</t>
  </si>
  <si>
    <t xml:space="preserve">      ○ nájomné za nebytové priestory</t>
  </si>
  <si>
    <t xml:space="preserve">      ○ služby za nebytové priestory </t>
  </si>
  <si>
    <t>KOMENTÁR</t>
  </si>
  <si>
    <r>
      <t>5. Ostatné dane a poplatky</t>
    </r>
    <r>
      <rPr>
        <sz val="10"/>
        <rFont val="Arial Narrow"/>
        <family val="2"/>
      </rPr>
      <t xml:space="preserve"> </t>
    </r>
  </si>
  <si>
    <t xml:space="preserve">    (miestne poplatky za komunálny odpad)</t>
  </si>
  <si>
    <t>Program 9</t>
  </si>
  <si>
    <t>Použitie transferu od zriaďovateľa</t>
  </si>
  <si>
    <t xml:space="preserve">na Opatrovateľskú službu </t>
  </si>
  <si>
    <t xml:space="preserve">          - Jedáleň Mozartova</t>
  </si>
  <si>
    <r>
      <t xml:space="preserve">         </t>
    </r>
    <r>
      <rPr>
        <sz val="10"/>
        <rFont val="Arial Narrow"/>
        <family val="2"/>
      </rPr>
      <t xml:space="preserve">(nárok na náhradu škody voči poisťovni za </t>
    </r>
  </si>
  <si>
    <t xml:space="preserve">   boxov, vybudovanie urnového múru</t>
  </si>
  <si>
    <t xml:space="preserve">● celková rekonštrukcia Domu smútku a chlad. </t>
  </si>
  <si>
    <t xml:space="preserve">    (vodoinštalatérsky, elektro materiál, iné) </t>
  </si>
  <si>
    <t xml:space="preserve">    (elektrina, plyn, studená voda)</t>
  </si>
  <si>
    <t xml:space="preserve">●maliarske práce  </t>
  </si>
  <si>
    <t xml:space="preserve">- ostatné výnosy z prevádzkovej činnosti </t>
  </si>
  <si>
    <r>
      <t xml:space="preserve">   ● bežná oprava a údržba (</t>
    </r>
    <r>
      <rPr>
        <i/>
        <sz val="10"/>
        <rFont val="Arial Narrow"/>
        <family val="2"/>
      </rPr>
      <t>výťahy, kuch.zariad.)</t>
    </r>
  </si>
  <si>
    <r>
      <t xml:space="preserve">   ● oprava strechy (</t>
    </r>
    <r>
      <rPr>
        <i/>
        <sz val="10"/>
        <rFont val="Arial Narrow"/>
        <family val="2"/>
      </rPr>
      <t xml:space="preserve">havária) </t>
    </r>
  </si>
  <si>
    <r>
      <t xml:space="preserve">   ● oprava strechy </t>
    </r>
    <r>
      <rPr>
        <i/>
        <sz val="10"/>
        <rFont val="Arial Narrow"/>
        <family val="2"/>
      </rPr>
      <t xml:space="preserve">(havária) </t>
    </r>
  </si>
  <si>
    <r>
      <t xml:space="preserve">   ● bežná oprava a údržba (</t>
    </r>
    <r>
      <rPr>
        <i/>
        <sz val="10"/>
        <rFont val="Arial Narrow"/>
        <family val="2"/>
      </rPr>
      <t>výmena kuch.liniek)</t>
    </r>
  </si>
  <si>
    <t xml:space="preserve">   ● oprava strechy </t>
  </si>
  <si>
    <t xml:space="preserve">   ● výmena vodomerov SV, TÚV </t>
  </si>
  <si>
    <r>
      <t xml:space="preserve">    </t>
    </r>
    <r>
      <rPr>
        <i/>
        <sz val="10"/>
        <rFont val="Arial Narrow"/>
        <family val="2"/>
      </rPr>
      <t>(správne, súdne, koncesionárske, miestne)</t>
    </r>
  </si>
  <si>
    <t xml:space="preserve">Ostatné dane a poplatky </t>
  </si>
  <si>
    <t>Tvorba ostatných opr. položiek z PČ</t>
  </si>
  <si>
    <t>ostatné finan. náklady</t>
  </si>
  <si>
    <t>- opravy a udržiavanie</t>
  </si>
  <si>
    <t>– spotr. energií</t>
  </si>
  <si>
    <t xml:space="preserve">– ost.dane a poplatky </t>
  </si>
  <si>
    <t>– ostatné finan.náklady</t>
  </si>
  <si>
    <t xml:space="preserve">spolu </t>
  </si>
  <si>
    <t>Kl. dôch.</t>
  </si>
  <si>
    <t xml:space="preserve">Rozpočet   výnosov a  nákladov na rok 2013 podľa prevádzok </t>
  </si>
  <si>
    <t>6..Odpisy DNHM a DHM</t>
  </si>
  <si>
    <t xml:space="preserve">7. Ostatné finančné náklady  </t>
  </si>
  <si>
    <r>
      <t>Spracoval:</t>
    </r>
    <r>
      <rPr>
        <sz val="12"/>
        <rFont val="Arial"/>
        <family val="0"/>
      </rPr>
      <t xml:space="preserve"> Jaroslava Slobodová </t>
    </r>
  </si>
  <si>
    <t>opravy a udržovanie</t>
  </si>
  <si>
    <r>
      <t xml:space="preserve">   ● bežná oprava a údržba  </t>
    </r>
  </si>
  <si>
    <t xml:space="preserve">    (tvorba SF, príspevok na stravné, OPP,</t>
  </si>
  <si>
    <t xml:space="preserve">     odchodné, odstupné)</t>
  </si>
  <si>
    <t xml:space="preserve">      - vybudovanie podružného  merania el. energie</t>
  </si>
  <si>
    <t>Tvorba ost.oprav. položiek</t>
  </si>
  <si>
    <t>Rozpočet</t>
  </si>
  <si>
    <t xml:space="preserve">Rozpočet </t>
  </si>
  <si>
    <t>- zúčtovanie ost. opr.položiek z prev. čin.</t>
  </si>
  <si>
    <t>- stravné jedáleň Clementisova, Mozartova</t>
  </si>
  <si>
    <t xml:space="preserve">III. Výnosy z transferov </t>
  </si>
  <si>
    <t>I.   Tržby za vlastné výkony a tovar</t>
  </si>
  <si>
    <t xml:space="preserve">II.  Ostatné výnosy </t>
  </si>
  <si>
    <t xml:space="preserve">IV. Výnosy z transferov </t>
  </si>
  <si>
    <t>I.  Tržby za vlastné výkony a tovar</t>
  </si>
  <si>
    <t xml:space="preserve">       ○ zúčtovanie ostat.  opr.položiek k pohľadávkam</t>
  </si>
  <si>
    <t xml:space="preserve">        kanc.potreby, čistiace, hygienické a dezinfekčné</t>
  </si>
  <si>
    <t xml:space="preserve">       spotreba PHM, odborná  literatúra, noviny a iné)</t>
  </si>
  <si>
    <t xml:space="preserve">   ● odstraňovanie porevíznych  závad  na elektro </t>
  </si>
  <si>
    <t xml:space="preserve">     telefónnej ústredne, DDD, stočné)</t>
  </si>
  <si>
    <t xml:space="preserve">    Administratívna budova  Beethovenova</t>
  </si>
  <si>
    <t xml:space="preserve">   Administratívna budova  Beethovenova</t>
  </si>
  <si>
    <t xml:space="preserve">     Administratívna budova  Beethovenova</t>
  </si>
  <si>
    <t>8. 7. Mzdové náklady a zákonné  soc. poistenie</t>
  </si>
  <si>
    <t>○ Malometrážne byty Clementisova</t>
  </si>
  <si>
    <t xml:space="preserve">     elektro, pranie bielizne, dažďová voda, prenájom</t>
  </si>
  <si>
    <t xml:space="preserve">   V uvedenom objekte sú priestory prenajaté Komunitnému centru, Krajskému riaditeľstvu PZ, Mestskej polícii a občianskemu </t>
  </si>
  <si>
    <t xml:space="preserve">    združeniu "Úsmev ako dar".</t>
  </si>
  <si>
    <t xml:space="preserve">    Kaderníctvo a holičstvo Lucia, T-Mobile Slovensko a.s., AVIS s.r.o.</t>
  </si>
  <si>
    <t xml:space="preserve">   Priestory v objekte sú prenajaté 7 nájomcom - KONE s.r.o., PIVO-LIMO Rašlíková, Pedikúra Mrázová, MUDr.Šruteková, </t>
  </si>
  <si>
    <t>DDD,stočné)</t>
  </si>
  <si>
    <t xml:space="preserve">(prečistenie kanalizácie, revízie výťahov, </t>
  </si>
  <si>
    <t xml:space="preserve">Rozpočet 2011 </t>
  </si>
  <si>
    <t xml:space="preserve">po 2. aktualizácii </t>
  </si>
  <si>
    <t xml:space="preserve">      ○ predpis náhrady škody od poisťovne</t>
  </si>
  <si>
    <t xml:space="preserve">1. Výnosy z odpísaných pohľadávok </t>
  </si>
  <si>
    <t>2. Nájomné za nebytové priestory</t>
  </si>
  <si>
    <t>3. Ostatné výnosy z prevádzkovej činnosti</t>
  </si>
  <si>
    <t xml:space="preserve">● oprava poškodeného oplotenia  </t>
  </si>
  <si>
    <t>5. Ostatné náklady na prevádzkovú činnosť</t>
  </si>
  <si>
    <r>
      <t xml:space="preserve">    </t>
    </r>
    <r>
      <rPr>
        <i/>
        <sz val="10"/>
        <rFont val="Arial Narrow"/>
        <family val="2"/>
      </rPr>
      <t>(neuplatnená DPH - energie, služby)</t>
    </r>
  </si>
  <si>
    <t>6. Ostatné náklady na prevádzkovú činnosť</t>
  </si>
  <si>
    <t>7..Odpisy DNHM a DHM</t>
  </si>
  <si>
    <t xml:space="preserve">8. Ostatné finančné náklady  </t>
  </si>
  <si>
    <t>Ostatné náklady na prev.činnosť</t>
  </si>
  <si>
    <r>
      <t xml:space="preserve">   ● oprava strechy </t>
    </r>
    <r>
      <rPr>
        <i/>
        <sz val="10"/>
        <rFont val="Arial Narrow"/>
        <family val="2"/>
      </rPr>
      <t>(havária)</t>
    </r>
  </si>
  <si>
    <t xml:space="preserve">   ● oprava bleskozvodov </t>
  </si>
  <si>
    <t>8.10.Ostatné dane a poplatky</t>
  </si>
  <si>
    <t xml:space="preserve">8.11.Ostatné náklady na prevádzkovú činnosť  </t>
  </si>
  <si>
    <t>8.12.Odpisy DNHM a DHM</t>
  </si>
  <si>
    <t>8.13. Tvorba ostatných  rezerv z prev. činnosti</t>
  </si>
  <si>
    <t>8.14. Tvorba ostatných  opr.položiek z prev. čin.</t>
  </si>
  <si>
    <t xml:space="preserve"> Požiarna zbrojnica Modranka</t>
  </si>
  <si>
    <t xml:space="preserve">8.15. Ostatné finančné náklady  </t>
  </si>
  <si>
    <t>8.16. Daň z príjmov</t>
  </si>
  <si>
    <t xml:space="preserve">Strediska sociálnej starostlivosti na roky 2012 - 2014 sumár </t>
  </si>
  <si>
    <t>Strediska sociálnej starostlivosti na roky 2012 - 2014</t>
  </si>
  <si>
    <t xml:space="preserve">- výnosy z odpísaných pohľadávok </t>
  </si>
  <si>
    <r>
      <t xml:space="preserve">● oprava kúrenia - výmena kotlov </t>
    </r>
    <r>
      <rPr>
        <i/>
        <sz val="10"/>
        <rFont val="Arial Narrow"/>
        <family val="2"/>
      </rPr>
      <t xml:space="preserve">(havarij.stav)  </t>
    </r>
  </si>
  <si>
    <t>na roky 2012 - 2014</t>
  </si>
  <si>
    <t xml:space="preserve">      zariadení, maliarske práce)</t>
  </si>
  <si>
    <r>
      <t xml:space="preserve">   ● oprava ubytovne (</t>
    </r>
    <r>
      <rPr>
        <i/>
        <sz val="10"/>
        <rFont val="Arial Narrow"/>
        <family val="2"/>
      </rPr>
      <t>výmena okien, výmena hyg.</t>
    </r>
  </si>
  <si>
    <t xml:space="preserve">   Požiarna zbrojnica Modranka</t>
  </si>
  <si>
    <t xml:space="preserve">Dotácia z MFSR na ZOS </t>
  </si>
  <si>
    <t xml:space="preserve">Rozpočet   výnosov a  nákladov na rok 2014 podľa prevádzok </t>
  </si>
  <si>
    <t>Dotácia z MFSR na ZOS</t>
  </si>
  <si>
    <t>Strediska sociálnej starostlivosti na roky 2012 - 2014  sumár</t>
  </si>
  <si>
    <t xml:space="preserve">Náklady a výnosy na roky  2012 - 2014  </t>
  </si>
  <si>
    <t>Ostatné výnosy z prevádzkovej činnosti</t>
  </si>
  <si>
    <t xml:space="preserve">po 2.aktualizácii  </t>
  </si>
  <si>
    <t>- ost.náklady na pr.čin.</t>
  </si>
  <si>
    <t xml:space="preserve">– ost.nákl.na prev.čin. </t>
  </si>
  <si>
    <t>Použitie dotácie z Ministerstva financií SR</t>
  </si>
  <si>
    <t>na Zariadenie opatrovateľskej služby Hospodárska</t>
  </si>
  <si>
    <t>Požiar.</t>
  </si>
  <si>
    <t>zbrojnica</t>
  </si>
  <si>
    <t>Modranka</t>
  </si>
  <si>
    <t>Ostatné náklady na prev.čin.</t>
  </si>
  <si>
    <t>Rozpočet   výnosov a  nákladov na rok 2012 podľa prevádzok</t>
  </si>
  <si>
    <t>– obstaranie DHM</t>
  </si>
  <si>
    <t xml:space="preserve">     (neuplatnená DPH - potraviny, energie, služby)</t>
  </si>
  <si>
    <t xml:space="preserve">    Prenajaté priestory v uvedenom objekte majú Špeciálna základná škola a Stacionár Náš Dom.</t>
  </si>
  <si>
    <t xml:space="preserve">          z vodovodných zariadení)</t>
  </si>
  <si>
    <t xml:space="preserve">          motorové vozidlo a za poškodenie majetku vodou</t>
  </si>
  <si>
    <t xml:space="preserve">      Priestory objektu sú prenajaté   2 nájomcom - Kozmetickému salónu Monika a Pedikúre Nováková, Fulierová. </t>
  </si>
  <si>
    <t xml:space="preserve">Tvorba ostatných opr. položiek z pr.čin. </t>
  </si>
  <si>
    <r>
      <t xml:space="preserve">   ● bežná oprava a údržba (</t>
    </r>
    <r>
      <rPr>
        <i/>
        <sz val="10"/>
        <rFont val="Arial Narrow"/>
        <family val="2"/>
      </rPr>
      <t>výťahy, kuch. zariad.)</t>
    </r>
  </si>
  <si>
    <t xml:space="preserve">    (telefóny, odpad, revízie plynových zariadení a</t>
  </si>
  <si>
    <r>
      <t xml:space="preserve">         </t>
    </r>
    <r>
      <rPr>
        <i/>
        <sz val="10"/>
        <rFont val="Arial Narrow"/>
        <family val="2"/>
      </rPr>
      <t>(tvorba opravných položiek k rizikových pohľadávkam za nájomné)</t>
    </r>
  </si>
  <si>
    <t xml:space="preserve">časť z nákladov </t>
  </si>
  <si>
    <t xml:space="preserve">    Priestory zdravotného strediska sú prenajaté 20 nájomcom, z ktorých 19 sú poskytovateľmi lekárskej starostlivosti.</t>
  </si>
  <si>
    <t xml:space="preserve">      Za účelom poskytovania pohrebných služieb sú priestory uvedeného zariadenia prenajaté 5 nájomcom.</t>
  </si>
  <si>
    <t xml:space="preserve">   8 nájomcom sú prenajaté priestory v uvedenom objekte.</t>
  </si>
  <si>
    <t xml:space="preserve">    Celkový počet nájomcov v uvedenom zariadení je 158. Poskytovateľov lekárskej starostlivosti je 131  a ostatných nájomcov je 27. </t>
  </si>
  <si>
    <t xml:space="preserve">  Rozpočet  výnosov a nákladov</t>
  </si>
  <si>
    <t xml:space="preserve">NÁKLADY </t>
  </si>
  <si>
    <t xml:space="preserve">Program 7  Služby  -  Cintorín Kamenná cesta </t>
  </si>
  <si>
    <t xml:space="preserve">Program 7  Služby - Cintorín Kamenná cesta </t>
  </si>
  <si>
    <t xml:space="preserve">  Rozpočet   výnosov a nákladov </t>
  </si>
  <si>
    <t>Program 9  Školstvo a vzdelávací systém  - Materská škola Spartakovská</t>
  </si>
  <si>
    <t xml:space="preserve">Náklady </t>
  </si>
  <si>
    <t xml:space="preserve">Program 9  Školstvo a vzdelávací systém  - Materská škola Spartakovská </t>
  </si>
  <si>
    <t xml:space="preserve">  Rozpočet   nákladov  </t>
  </si>
  <si>
    <t xml:space="preserve">        ( časť rekonštrukcie bola realizovaná už v r. 2010)</t>
  </si>
  <si>
    <t>Spracované: 28.11.2011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</si>
</sst>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0_ ;\-0\ "/>
    <numFmt numFmtId="174" formatCode="0.0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_-* #,##0\ _K_č_-;\-* #,##0\ _K_č_-;_-* &quot;-&quot;\ _K_č_-;_-@_-"/>
  </numFmts>
  <fonts count="7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b/>
      <sz val="14"/>
      <name val="Arial Narrow"/>
      <family val="2"/>
    </font>
    <font>
      <i/>
      <u val="single"/>
      <sz val="10"/>
      <name val="Arial Narrow"/>
      <family val="2"/>
    </font>
    <font>
      <b/>
      <u val="singleAccounting"/>
      <sz val="10"/>
      <name val="Arial Narrow"/>
      <family val="2"/>
    </font>
    <font>
      <b/>
      <i/>
      <sz val="9"/>
      <name val="Arial Narrow"/>
      <family val="2"/>
    </font>
    <font>
      <b/>
      <i/>
      <sz val="12"/>
      <name val="Arial"/>
      <family val="2"/>
    </font>
    <font>
      <sz val="14"/>
      <name val="Arial Narrow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13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169" fontId="2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right" vertical="justify" indent="1"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169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13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73" fontId="2" fillId="0" borderId="0" xfId="0" applyNumberFormat="1" applyFont="1" applyAlignment="1">
      <alignment horizontal="right" vertical="justify" indent="1"/>
    </xf>
    <xf numFmtId="0" fontId="6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169" fontId="0" fillId="0" borderId="0" xfId="0" applyNumberFormat="1" applyAlignment="1">
      <alignment/>
    </xf>
    <xf numFmtId="0" fontId="9" fillId="33" borderId="0" xfId="0" applyFont="1" applyFill="1" applyAlignment="1">
      <alignment/>
    </xf>
    <xf numFmtId="169" fontId="4" fillId="33" borderId="0" xfId="0" applyNumberFormat="1" applyFont="1" applyFill="1" applyAlignment="1">
      <alignment horizontal="right" vertical="justify" indent="1"/>
    </xf>
    <xf numFmtId="0" fontId="14" fillId="33" borderId="20" xfId="0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0" fillId="0" borderId="13" xfId="0" applyNumberFormat="1" applyBorder="1" applyAlignment="1">
      <alignment/>
    </xf>
    <xf numFmtId="49" fontId="13" fillId="0" borderId="22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73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vertical="distributed"/>
    </xf>
    <xf numFmtId="169" fontId="14" fillId="33" borderId="2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12" xfId="0" applyNumberFormat="1" applyFont="1" applyFill="1" applyBorder="1" applyAlignment="1">
      <alignment horizontal="right" indent="2"/>
    </xf>
    <xf numFmtId="0" fontId="0" fillId="0" borderId="0" xfId="0" applyFill="1" applyAlignment="1">
      <alignment/>
    </xf>
    <xf numFmtId="0" fontId="14" fillId="0" borderId="24" xfId="0" applyFont="1" applyBorder="1" applyAlignment="1">
      <alignment/>
    </xf>
    <xf numFmtId="169" fontId="14" fillId="0" borderId="2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72" fontId="13" fillId="0" borderId="11" xfId="0" applyNumberFormat="1" applyFont="1" applyFill="1" applyBorder="1" applyAlignment="1">
      <alignment horizontal="right" indent="2"/>
    </xf>
    <xf numFmtId="169" fontId="14" fillId="0" borderId="26" xfId="0" applyNumberFormat="1" applyFont="1" applyBorder="1" applyAlignment="1">
      <alignment/>
    </xf>
    <xf numFmtId="173" fontId="25" fillId="0" borderId="0" xfId="0" applyNumberFormat="1" applyFont="1" applyAlignment="1">
      <alignment horizontal="center" vertical="justify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14" xfId="0" applyFont="1" applyFill="1" applyBorder="1" applyAlignment="1">
      <alignment/>
    </xf>
    <xf numFmtId="0" fontId="25" fillId="0" borderId="0" xfId="0" applyFont="1" applyAlignment="1">
      <alignment/>
    </xf>
    <xf numFmtId="169" fontId="25" fillId="0" borderId="0" xfId="0" applyNumberFormat="1" applyFont="1" applyAlignment="1">
      <alignment horizontal="right" vertical="justify" indent="1"/>
    </xf>
    <xf numFmtId="173" fontId="25" fillId="0" borderId="0" xfId="0" applyNumberFormat="1" applyFont="1" applyAlignment="1">
      <alignment horizontal="right" vertical="justify" indent="1"/>
    </xf>
    <xf numFmtId="173" fontId="25" fillId="0" borderId="0" xfId="0" applyNumberFormat="1" applyFont="1" applyAlignment="1">
      <alignment horizontal="right" vertical="center" indent="1"/>
    </xf>
    <xf numFmtId="0" fontId="8" fillId="33" borderId="0" xfId="0" applyFont="1" applyFill="1" applyAlignment="1">
      <alignment/>
    </xf>
    <xf numFmtId="169" fontId="8" fillId="33" borderId="0" xfId="0" applyNumberFormat="1" applyFont="1" applyFill="1" applyAlignment="1">
      <alignment horizontal="right" vertical="justify" indent="1"/>
    </xf>
    <xf numFmtId="0" fontId="12" fillId="0" borderId="0" xfId="0" applyFont="1" applyAlignment="1">
      <alignment/>
    </xf>
    <xf numFmtId="169" fontId="8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left" vertical="distributed"/>
    </xf>
    <xf numFmtId="0" fontId="8" fillId="0" borderId="0" xfId="0" applyFont="1" applyAlignment="1">
      <alignment vertical="distributed"/>
    </xf>
    <xf numFmtId="172" fontId="2" fillId="0" borderId="0" xfId="0" applyNumberFormat="1" applyFont="1" applyAlignment="1">
      <alignment horizontal="right" vertical="justify" indent="1"/>
    </xf>
    <xf numFmtId="172" fontId="8" fillId="0" borderId="0" xfId="0" applyNumberFormat="1" applyFont="1" applyAlignment="1">
      <alignment horizontal="right" vertical="justify" indent="1"/>
    </xf>
    <xf numFmtId="0" fontId="6" fillId="0" borderId="0" xfId="0" applyFont="1" applyAlignment="1">
      <alignment vertical="center"/>
    </xf>
    <xf numFmtId="172" fontId="26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vertical="center"/>
    </xf>
    <xf numFmtId="0" fontId="8" fillId="33" borderId="0" xfId="0" applyFont="1" applyFill="1" applyAlignment="1">
      <alignment/>
    </xf>
    <xf numFmtId="172" fontId="8" fillId="33" borderId="0" xfId="0" applyNumberFormat="1" applyFont="1" applyFill="1" applyAlignment="1">
      <alignment horizontal="right" vertical="justify" inden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distributed"/>
    </xf>
    <xf numFmtId="0" fontId="27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27" xfId="0" applyFont="1" applyBorder="1" applyAlignment="1">
      <alignment vertical="justify"/>
    </xf>
    <xf numFmtId="169" fontId="8" fillId="0" borderId="28" xfId="0" applyNumberFormat="1" applyFont="1" applyBorder="1" applyAlignment="1">
      <alignment vertical="justify"/>
    </xf>
    <xf numFmtId="169" fontId="8" fillId="0" borderId="29" xfId="0" applyNumberFormat="1" applyFont="1" applyBorder="1" applyAlignment="1">
      <alignment vertical="justify"/>
    </xf>
    <xf numFmtId="0" fontId="1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 indent="1"/>
    </xf>
    <xf numFmtId="0" fontId="8" fillId="0" borderId="27" xfId="0" applyFont="1" applyBorder="1" applyAlignment="1">
      <alignment horizontal="left" vertical="distributed"/>
    </xf>
    <xf numFmtId="172" fontId="8" fillId="0" borderId="28" xfId="0" applyNumberFormat="1" applyFont="1" applyBorder="1" applyAlignment="1">
      <alignment horizontal="right" vertical="justify" indent="1"/>
    </xf>
    <xf numFmtId="172" fontId="8" fillId="0" borderId="29" xfId="0" applyNumberFormat="1" applyFont="1" applyBorder="1" applyAlignment="1">
      <alignment horizontal="right" vertical="justify" indent="1"/>
    </xf>
    <xf numFmtId="0" fontId="2" fillId="0" borderId="0" xfId="0" applyFont="1" applyAlignment="1">
      <alignment horizontal="left" vertical="distributed" indent="1"/>
    </xf>
    <xf numFmtId="169" fontId="8" fillId="0" borderId="28" xfId="0" applyNumberFormat="1" applyFont="1" applyBorder="1" applyAlignment="1">
      <alignment horizontal="right" vertical="justify" indent="1"/>
    </xf>
    <xf numFmtId="169" fontId="8" fillId="0" borderId="29" xfId="0" applyNumberFormat="1" applyFont="1" applyBorder="1" applyAlignment="1">
      <alignment horizontal="right" vertical="justify" indent="1"/>
    </xf>
    <xf numFmtId="0" fontId="28" fillId="0" borderId="0" xfId="0" applyFont="1" applyAlignment="1">
      <alignment horizontal="left" vertical="distributed" indent="1"/>
    </xf>
    <xf numFmtId="169" fontId="29" fillId="0" borderId="0" xfId="0" applyNumberFormat="1" applyFont="1" applyAlignment="1">
      <alignment horizontal="right" vertical="justify" indent="1"/>
    </xf>
    <xf numFmtId="0" fontId="26" fillId="0" borderId="0" xfId="0" applyFont="1" applyAlignment="1">
      <alignment horizontal="left" vertical="distributed" wrapText="1" indent="1"/>
    </xf>
    <xf numFmtId="0" fontId="28" fillId="0" borderId="0" xfId="0" applyFont="1" applyAlignment="1">
      <alignment horizontal="left" vertical="distributed" wrapText="1" indent="1"/>
    </xf>
    <xf numFmtId="0" fontId="8" fillId="0" borderId="27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169" fontId="8" fillId="0" borderId="0" xfId="0" applyNumberFormat="1" applyFont="1" applyBorder="1" applyAlignment="1">
      <alignment horizontal="right" vertical="justify" indent="1"/>
    </xf>
    <xf numFmtId="0" fontId="11" fillId="0" borderId="0" xfId="0" applyFont="1" applyAlignment="1">
      <alignment horizontal="left" vertical="distributed" indent="1"/>
    </xf>
    <xf numFmtId="0" fontId="2" fillId="0" borderId="0" xfId="0" applyFont="1" applyAlignment="1">
      <alignment horizontal="left" vertical="distributed" wrapText="1" indent="2"/>
    </xf>
    <xf numFmtId="169" fontId="2" fillId="0" borderId="0" xfId="0" applyNumberFormat="1" applyFont="1" applyAlignment="1">
      <alignment horizontal="right" vertical="distributed" indent="1"/>
    </xf>
    <xf numFmtId="0" fontId="11" fillId="0" borderId="0" xfId="0" applyFont="1" applyAlignment="1">
      <alignment horizontal="left" vertical="distributed" wrapText="1" indent="1"/>
    </xf>
    <xf numFmtId="0" fontId="11" fillId="0" borderId="0" xfId="0" applyFont="1" applyAlignment="1">
      <alignment horizontal="left" vertical="distributed" wrapText="1" indent="2"/>
    </xf>
    <xf numFmtId="49" fontId="8" fillId="0" borderId="0" xfId="0" applyNumberFormat="1" applyFont="1" applyAlignment="1">
      <alignment horizontal="left" vertical="justify"/>
    </xf>
    <xf numFmtId="49" fontId="2" fillId="0" borderId="0" xfId="0" applyNumberFormat="1" applyFont="1" applyAlignment="1">
      <alignment horizontal="left" vertical="distributed" indent="1"/>
    </xf>
    <xf numFmtId="49" fontId="2" fillId="0" borderId="0" xfId="0" applyNumberFormat="1" applyFont="1" applyAlignment="1">
      <alignment horizontal="right" vertical="justify" indent="1"/>
    </xf>
    <xf numFmtId="3" fontId="2" fillId="0" borderId="0" xfId="0" applyNumberFormat="1" applyFont="1" applyAlignment="1">
      <alignment horizontal="right" vertical="justify" indent="1"/>
    </xf>
    <xf numFmtId="3" fontId="8" fillId="0" borderId="0" xfId="0" applyNumberFormat="1" applyFont="1" applyAlignment="1">
      <alignment horizontal="right" vertical="justify" indent="1"/>
    </xf>
    <xf numFmtId="169" fontId="14" fillId="33" borderId="30" xfId="0" applyNumberFormat="1" applyFont="1" applyFill="1" applyBorder="1" applyAlignment="1">
      <alignment/>
    </xf>
    <xf numFmtId="0" fontId="13" fillId="0" borderId="31" xfId="0" applyFont="1" applyBorder="1" applyAlignment="1">
      <alignment horizontal="left"/>
    </xf>
    <xf numFmtId="3" fontId="30" fillId="0" borderId="32" xfId="0" applyNumberFormat="1" applyFont="1" applyBorder="1" applyAlignment="1">
      <alignment horizontal="center"/>
    </xf>
    <xf numFmtId="3" fontId="30" fillId="0" borderId="33" xfId="0" applyNumberFormat="1" applyFont="1" applyBorder="1" applyAlignment="1">
      <alignment horizontal="center"/>
    </xf>
    <xf numFmtId="3" fontId="30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30" fillId="0" borderId="36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center"/>
    </xf>
    <xf numFmtId="3" fontId="2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30" fillId="0" borderId="38" xfId="0" applyNumberFormat="1" applyFont="1" applyBorder="1" applyAlignment="1">
      <alignment horizontal="center"/>
    </xf>
    <xf numFmtId="169" fontId="13" fillId="0" borderId="23" xfId="0" applyNumberFormat="1" applyFont="1" applyBorder="1" applyAlignment="1">
      <alignment/>
    </xf>
    <xf numFmtId="173" fontId="13" fillId="0" borderId="0" xfId="0" applyNumberFormat="1" applyFont="1" applyFill="1" applyBorder="1" applyAlignment="1">
      <alignment horizontal="right" indent="2"/>
    </xf>
    <xf numFmtId="169" fontId="13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distributed"/>
    </xf>
    <xf numFmtId="49" fontId="0" fillId="0" borderId="17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2" fillId="0" borderId="0" xfId="0" applyNumberFormat="1" applyFont="1" applyBorder="1" applyAlignment="1">
      <alignment horizontal="right" vertical="justify" indent="1"/>
    </xf>
    <xf numFmtId="0" fontId="8" fillId="0" borderId="27" xfId="0" applyFont="1" applyBorder="1" applyAlignment="1">
      <alignment vertical="distributed" wrapText="1"/>
    </xf>
    <xf numFmtId="49" fontId="13" fillId="0" borderId="39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3" fontId="14" fillId="0" borderId="40" xfId="0" applyNumberFormat="1" applyFont="1" applyBorder="1" applyAlignment="1">
      <alignment horizontal="right" indent="2"/>
    </xf>
    <xf numFmtId="0" fontId="7" fillId="0" borderId="0" xfId="0" applyFont="1" applyFill="1" applyBorder="1" applyAlignment="1">
      <alignment vertical="distributed"/>
    </xf>
    <xf numFmtId="3" fontId="4" fillId="0" borderId="0" xfId="0" applyNumberFormat="1" applyFont="1" applyFill="1" applyBorder="1" applyAlignment="1">
      <alignment horizontal="right" vertical="distributed"/>
    </xf>
    <xf numFmtId="0" fontId="31" fillId="0" borderId="0" xfId="0" applyFont="1" applyBorder="1" applyAlignment="1">
      <alignment horizontal="left"/>
    </xf>
    <xf numFmtId="169" fontId="32" fillId="0" borderId="0" xfId="0" applyNumberFormat="1" applyFont="1" applyAlignment="1">
      <alignment horizontal="right" vertical="justify" indent="1"/>
    </xf>
    <xf numFmtId="49" fontId="14" fillId="0" borderId="1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2" fillId="0" borderId="41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 horizontal="right"/>
    </xf>
    <xf numFmtId="3" fontId="22" fillId="0" borderId="42" xfId="0" applyNumberFormat="1" applyFont="1" applyFill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3" fontId="22" fillId="0" borderId="41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3" fillId="0" borderId="4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44" xfId="0" applyNumberFormat="1" applyFont="1" applyFill="1" applyBorder="1" applyAlignment="1">
      <alignment/>
    </xf>
    <xf numFmtId="3" fontId="24" fillId="33" borderId="16" xfId="0" applyNumberFormat="1" applyFont="1" applyFill="1" applyBorder="1" applyAlignment="1">
      <alignment/>
    </xf>
    <xf numFmtId="3" fontId="24" fillId="33" borderId="13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3" fontId="24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distributed" wrapText="1"/>
    </xf>
    <xf numFmtId="169" fontId="4" fillId="0" borderId="0" xfId="0" applyNumberFormat="1" applyFont="1" applyFill="1" applyBorder="1" applyAlignment="1">
      <alignment horizontal="left" vertical="distributed" indent="1"/>
    </xf>
    <xf numFmtId="0" fontId="33" fillId="0" borderId="0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7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6" fillId="0" borderId="50" xfId="0" applyFont="1" applyBorder="1" applyAlignment="1">
      <alignment/>
    </xf>
    <xf numFmtId="0" fontId="36" fillId="0" borderId="50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4" fillId="0" borderId="13" xfId="0" applyFont="1" applyBorder="1" applyAlignment="1">
      <alignment/>
    </xf>
    <xf numFmtId="169" fontId="34" fillId="0" borderId="30" xfId="0" applyNumberFormat="1" applyFont="1" applyBorder="1" applyAlignment="1">
      <alignment/>
    </xf>
    <xf numFmtId="169" fontId="34" fillId="0" borderId="11" xfId="0" applyNumberFormat="1" applyFont="1" applyBorder="1" applyAlignment="1">
      <alignment/>
    </xf>
    <xf numFmtId="169" fontId="34" fillId="0" borderId="23" xfId="0" applyNumberFormat="1" applyFont="1" applyBorder="1" applyAlignment="1">
      <alignment/>
    </xf>
    <xf numFmtId="169" fontId="34" fillId="0" borderId="30" xfId="0" applyNumberFormat="1" applyFont="1" applyFill="1" applyBorder="1" applyAlignment="1">
      <alignment/>
    </xf>
    <xf numFmtId="169" fontId="34" fillId="0" borderId="12" xfId="0" applyNumberFormat="1" applyFont="1" applyBorder="1" applyAlignment="1">
      <alignment/>
    </xf>
    <xf numFmtId="169" fontId="34" fillId="0" borderId="29" xfId="0" applyNumberFormat="1" applyFont="1" applyBorder="1" applyAlignment="1">
      <alignment/>
    </xf>
    <xf numFmtId="169" fontId="34" fillId="0" borderId="43" xfId="0" applyNumberFormat="1" applyFont="1" applyBorder="1" applyAlignment="1">
      <alignment/>
    </xf>
    <xf numFmtId="169" fontId="34" fillId="0" borderId="35" xfId="0" applyNumberFormat="1" applyFont="1" applyBorder="1" applyAlignment="1">
      <alignment/>
    </xf>
    <xf numFmtId="169" fontId="34" fillId="0" borderId="37" xfId="0" applyNumberFormat="1" applyFont="1" applyBorder="1" applyAlignment="1">
      <alignment/>
    </xf>
    <xf numFmtId="169" fontId="34" fillId="0" borderId="19" xfId="0" applyNumberFormat="1" applyFont="1" applyBorder="1" applyAlignment="1">
      <alignment/>
    </xf>
    <xf numFmtId="169" fontId="36" fillId="0" borderId="53" xfId="0" applyNumberFormat="1" applyFont="1" applyBorder="1" applyAlignment="1">
      <alignment/>
    </xf>
    <xf numFmtId="169" fontId="36" fillId="0" borderId="44" xfId="0" applyNumberFormat="1" applyFont="1" applyBorder="1" applyAlignment="1">
      <alignment/>
    </xf>
    <xf numFmtId="180" fontId="36" fillId="0" borderId="47" xfId="0" applyNumberFormat="1" applyFont="1" applyBorder="1" applyAlignment="1">
      <alignment horizontal="right"/>
    </xf>
    <xf numFmtId="180" fontId="36" fillId="0" borderId="54" xfId="0" applyNumberFormat="1" applyFont="1" applyBorder="1" applyAlignment="1">
      <alignment horizontal="right"/>
    </xf>
    <xf numFmtId="169" fontId="34" fillId="34" borderId="53" xfId="0" applyNumberFormat="1" applyFont="1" applyFill="1" applyBorder="1" applyAlignment="1">
      <alignment/>
    </xf>
    <xf numFmtId="169" fontId="34" fillId="34" borderId="55" xfId="0" applyNumberFormat="1" applyFont="1" applyFill="1" applyBorder="1" applyAlignment="1">
      <alignment/>
    </xf>
    <xf numFmtId="169" fontId="34" fillId="34" borderId="44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9" fontId="8" fillId="33" borderId="0" xfId="0" applyNumberFormat="1" applyFont="1" applyFill="1" applyAlignment="1">
      <alignment horizontal="right" vertical="justify"/>
    </xf>
    <xf numFmtId="172" fontId="2" fillId="0" borderId="0" xfId="0" applyNumberFormat="1" applyFont="1" applyAlignment="1">
      <alignment horizontal="right" vertical="justify"/>
    </xf>
    <xf numFmtId="172" fontId="8" fillId="33" borderId="0" xfId="0" applyNumberFormat="1" applyFont="1" applyFill="1" applyAlignment="1">
      <alignment vertical="justify"/>
    </xf>
    <xf numFmtId="169" fontId="2" fillId="0" borderId="0" xfId="0" applyNumberFormat="1" applyFont="1" applyAlignment="1">
      <alignment horizontal="right" vertical="justify"/>
    </xf>
    <xf numFmtId="169" fontId="4" fillId="33" borderId="0" xfId="0" applyNumberFormat="1" applyFont="1" applyFill="1" applyAlignment="1">
      <alignment horizontal="right" vertical="justify"/>
    </xf>
    <xf numFmtId="0" fontId="36" fillId="0" borderId="5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169" fontId="34" fillId="0" borderId="30" xfId="0" applyNumberFormat="1" applyFont="1" applyFill="1" applyBorder="1" applyAlignment="1">
      <alignment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justify"/>
    </xf>
    <xf numFmtId="0" fontId="0" fillId="0" borderId="0" xfId="0" applyAlignment="1">
      <alignment horizontal="right" indent="2"/>
    </xf>
    <xf numFmtId="0" fontId="0" fillId="0" borderId="0" xfId="0" applyAlignment="1">
      <alignment horizontal="left" indent="1"/>
    </xf>
    <xf numFmtId="169" fontId="34" fillId="34" borderId="19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0" fontId="35" fillId="0" borderId="14" xfId="0" applyFont="1" applyBorder="1" applyAlignment="1">
      <alignment/>
    </xf>
    <xf numFmtId="0" fontId="34" fillId="34" borderId="14" xfId="0" applyFont="1" applyFill="1" applyBorder="1" applyAlignment="1">
      <alignment/>
    </xf>
    <xf numFmtId="0" fontId="36" fillId="0" borderId="54" xfId="0" applyFont="1" applyBorder="1" applyAlignment="1">
      <alignment horizontal="center"/>
    </xf>
    <xf numFmtId="0" fontId="34" fillId="0" borderId="21" xfId="0" applyFont="1" applyBorder="1" applyAlignment="1">
      <alignment/>
    </xf>
    <xf numFmtId="0" fontId="9" fillId="33" borderId="0" xfId="0" applyFont="1" applyFill="1" applyBorder="1" applyAlignment="1">
      <alignment vertical="distributed"/>
    </xf>
    <xf numFmtId="180" fontId="36" fillId="0" borderId="14" xfId="0" applyNumberFormat="1" applyFont="1" applyFill="1" applyBorder="1" applyAlignment="1">
      <alignment horizontal="right"/>
    </xf>
    <xf numFmtId="0" fontId="35" fillId="0" borderId="48" xfId="0" applyFont="1" applyFill="1" applyBorder="1" applyAlignment="1">
      <alignment horizontal="center"/>
    </xf>
    <xf numFmtId="1" fontId="35" fillId="0" borderId="19" xfId="0" applyNumberFormat="1" applyFont="1" applyFill="1" applyBorder="1" applyAlignment="1">
      <alignment horizontal="center"/>
    </xf>
    <xf numFmtId="1" fontId="35" fillId="0" borderId="52" xfId="0" applyNumberFormat="1" applyFont="1" applyFill="1" applyBorder="1" applyAlignment="1">
      <alignment horizontal="center"/>
    </xf>
    <xf numFmtId="180" fontId="36" fillId="0" borderId="23" xfId="0" applyNumberFormat="1" applyFont="1" applyFill="1" applyBorder="1" applyAlignment="1">
      <alignment horizontal="right"/>
    </xf>
    <xf numFmtId="180" fontId="36" fillId="0" borderId="19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7" fillId="33" borderId="0" xfId="0" applyFont="1" applyFill="1" applyAlignment="1">
      <alignment/>
    </xf>
    <xf numFmtId="0" fontId="13" fillId="35" borderId="14" xfId="0" applyFont="1" applyFill="1" applyBorder="1" applyAlignment="1">
      <alignment/>
    </xf>
    <xf numFmtId="3" fontId="13" fillId="33" borderId="55" xfId="0" applyNumberFormat="1" applyFont="1" applyFill="1" applyBorder="1" applyAlignment="1">
      <alignment horizontal="right" indent="2"/>
    </xf>
    <xf numFmtId="0" fontId="8" fillId="33" borderId="14" xfId="0" applyFont="1" applyFill="1" applyBorder="1" applyAlignment="1">
      <alignment vertical="distributed"/>
    </xf>
    <xf numFmtId="0" fontId="37" fillId="33" borderId="0" xfId="0" applyFont="1" applyFill="1" applyAlignment="1">
      <alignment/>
    </xf>
    <xf numFmtId="3" fontId="24" fillId="33" borderId="14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0" fontId="25" fillId="0" borderId="0" xfId="0" applyFont="1" applyAlignment="1">
      <alignment horizontal="distributed" vertical="distributed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 vertical="justify" indent="1"/>
    </xf>
    <xf numFmtId="0" fontId="21" fillId="0" borderId="0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4" fillId="36" borderId="14" xfId="0" applyFont="1" applyFill="1" applyBorder="1" applyAlignment="1">
      <alignment/>
    </xf>
    <xf numFmtId="3" fontId="24" fillId="36" borderId="14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24" fillId="33" borderId="15" xfId="0" applyNumberFormat="1" applyFont="1" applyFill="1" applyBorder="1" applyAlignment="1">
      <alignment vertical="center"/>
    </xf>
    <xf numFmtId="169" fontId="2" fillId="0" borderId="0" xfId="0" applyNumberFormat="1" applyFont="1" applyBorder="1" applyAlignment="1">
      <alignment horizontal="right" vertical="justify" indent="1"/>
    </xf>
    <xf numFmtId="49" fontId="8" fillId="0" borderId="0" xfId="0" applyNumberFormat="1" applyFont="1" applyBorder="1" applyAlignment="1">
      <alignment horizontal="right" vertical="justify" indent="1"/>
    </xf>
    <xf numFmtId="0" fontId="9" fillId="37" borderId="0" xfId="0" applyFont="1" applyFill="1" applyBorder="1" applyAlignment="1">
      <alignment/>
    </xf>
    <xf numFmtId="172" fontId="4" fillId="37" borderId="0" xfId="0" applyNumberFormat="1" applyFont="1" applyFill="1" applyBorder="1" applyAlignment="1">
      <alignment horizontal="right" vertical="justify" indent="1"/>
    </xf>
    <xf numFmtId="0" fontId="4" fillId="0" borderId="0" xfId="0" applyFont="1" applyFill="1" applyBorder="1" applyAlignment="1">
      <alignment vertical="distributed"/>
    </xf>
    <xf numFmtId="0" fontId="9" fillId="36" borderId="0" xfId="0" applyFont="1" applyFill="1" applyAlignment="1">
      <alignment/>
    </xf>
    <xf numFmtId="0" fontId="38" fillId="33" borderId="14" xfId="0" applyFont="1" applyFill="1" applyBorder="1" applyAlignment="1">
      <alignment/>
    </xf>
    <xf numFmtId="0" fontId="30" fillId="0" borderId="16" xfId="0" applyFont="1" applyBorder="1" applyAlignment="1">
      <alignment/>
    </xf>
    <xf numFmtId="0" fontId="25" fillId="0" borderId="17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0" fontId="40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35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3" fontId="38" fillId="0" borderId="18" xfId="0" applyNumberFormat="1" applyFont="1" applyBorder="1" applyAlignment="1">
      <alignment horizontal="right"/>
    </xf>
    <xf numFmtId="3" fontId="38" fillId="0" borderId="35" xfId="0" applyNumberFormat="1" applyFont="1" applyBorder="1" applyAlignment="1">
      <alignment horizontal="right"/>
    </xf>
    <xf numFmtId="3" fontId="38" fillId="0" borderId="37" xfId="0" applyNumberFormat="1" applyFont="1" applyBorder="1" applyAlignment="1">
      <alignment horizontal="right"/>
    </xf>
    <xf numFmtId="3" fontId="38" fillId="0" borderId="19" xfId="0" applyNumberFormat="1" applyFont="1" applyBorder="1" applyAlignment="1">
      <alignment horizontal="right"/>
    </xf>
    <xf numFmtId="3" fontId="38" fillId="0" borderId="56" xfId="0" applyNumberFormat="1" applyFont="1" applyBorder="1" applyAlignment="1">
      <alignment horizontal="right"/>
    </xf>
    <xf numFmtId="0" fontId="38" fillId="0" borderId="17" xfId="0" applyFont="1" applyBorder="1" applyAlignment="1">
      <alignment/>
    </xf>
    <xf numFmtId="49" fontId="38" fillId="0" borderId="17" xfId="0" applyNumberFormat="1" applyFont="1" applyBorder="1" applyAlignment="1">
      <alignment/>
    </xf>
    <xf numFmtId="3" fontId="39" fillId="0" borderId="19" xfId="0" applyNumberFormat="1" applyFont="1" applyBorder="1" applyAlignment="1">
      <alignment horizontal="right"/>
    </xf>
    <xf numFmtId="3" fontId="39" fillId="0" borderId="35" xfId="0" applyNumberFormat="1" applyFont="1" applyBorder="1" applyAlignment="1">
      <alignment horizontal="right"/>
    </xf>
    <xf numFmtId="0" fontId="38" fillId="33" borderId="14" xfId="0" applyFont="1" applyFill="1" applyBorder="1" applyAlignment="1">
      <alignment vertical="distributed"/>
    </xf>
    <xf numFmtId="3" fontId="38" fillId="33" borderId="59" xfId="0" applyNumberFormat="1" applyFont="1" applyFill="1" applyBorder="1" applyAlignment="1">
      <alignment horizontal="right" vertical="distributed"/>
    </xf>
    <xf numFmtId="3" fontId="38" fillId="33" borderId="53" xfId="0" applyNumberFormat="1" applyFont="1" applyFill="1" applyBorder="1" applyAlignment="1">
      <alignment horizontal="right" vertical="distributed"/>
    </xf>
    <xf numFmtId="3" fontId="38" fillId="33" borderId="55" xfId="0" applyNumberFormat="1" applyFont="1" applyFill="1" applyBorder="1" applyAlignment="1">
      <alignment horizontal="right" vertical="distributed"/>
    </xf>
    <xf numFmtId="3" fontId="38" fillId="33" borderId="44" xfId="0" applyNumberFormat="1" applyFont="1" applyFill="1" applyBorder="1" applyAlignment="1">
      <alignment horizontal="right" vertical="distributed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38" fillId="0" borderId="35" xfId="0" applyNumberFormat="1" applyFont="1" applyBorder="1" applyAlignment="1">
      <alignment horizontal="center"/>
    </xf>
    <xf numFmtId="0" fontId="39" fillId="0" borderId="17" xfId="0" applyFont="1" applyBorder="1" applyAlignment="1">
      <alignment/>
    </xf>
    <xf numFmtId="3" fontId="39" fillId="0" borderId="18" xfId="0" applyNumberFormat="1" applyFont="1" applyBorder="1" applyAlignment="1">
      <alignment horizontal="right"/>
    </xf>
    <xf numFmtId="3" fontId="39" fillId="0" borderId="37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25" fillId="0" borderId="37" xfId="0" applyNumberFormat="1" applyFont="1" applyBorder="1" applyAlignment="1">
      <alignment horizontal="right"/>
    </xf>
    <xf numFmtId="3" fontId="25" fillId="0" borderId="18" xfId="0" applyNumberFormat="1" applyFont="1" applyFill="1" applyBorder="1" applyAlignment="1">
      <alignment/>
    </xf>
    <xf numFmtId="3" fontId="25" fillId="0" borderId="35" xfId="0" applyNumberFormat="1" applyFont="1" applyFill="1" applyBorder="1" applyAlignment="1">
      <alignment/>
    </xf>
    <xf numFmtId="3" fontId="38" fillId="0" borderId="18" xfId="0" applyNumberFormat="1" applyFont="1" applyFill="1" applyBorder="1" applyAlignment="1">
      <alignment/>
    </xf>
    <xf numFmtId="3" fontId="38" fillId="0" borderId="35" xfId="0" applyNumberFormat="1" applyFont="1" applyFill="1" applyBorder="1" applyAlignment="1">
      <alignment/>
    </xf>
    <xf numFmtId="3" fontId="38" fillId="0" borderId="18" xfId="0" applyNumberFormat="1" applyFont="1" applyBorder="1" applyAlignment="1">
      <alignment horizontal="center"/>
    </xf>
    <xf numFmtId="3" fontId="38" fillId="0" borderId="18" xfId="0" applyNumberFormat="1" applyFont="1" applyFill="1" applyBorder="1" applyAlignment="1">
      <alignment horizontal="center"/>
    </xf>
    <xf numFmtId="3" fontId="38" fillId="0" borderId="35" xfId="0" applyNumberFormat="1" applyFont="1" applyFill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8" fillId="33" borderId="60" xfId="0" applyNumberFormat="1" applyFont="1" applyFill="1" applyBorder="1" applyAlignment="1">
      <alignment horizontal="center" vertical="distributed"/>
    </xf>
    <xf numFmtId="3" fontId="8" fillId="33" borderId="53" xfId="0" applyNumberFormat="1" applyFont="1" applyFill="1" applyBorder="1" applyAlignment="1">
      <alignment horizontal="center" vertical="distributed"/>
    </xf>
    <xf numFmtId="3" fontId="8" fillId="33" borderId="59" xfId="0" applyNumberFormat="1" applyFont="1" applyFill="1" applyBorder="1" applyAlignment="1">
      <alignment horizontal="right" vertical="distributed"/>
    </xf>
    <xf numFmtId="3" fontId="8" fillId="33" borderId="53" xfId="0" applyNumberFormat="1" applyFont="1" applyFill="1" applyBorder="1" applyAlignment="1">
      <alignment horizontal="right" vertical="distributed"/>
    </xf>
    <xf numFmtId="3" fontId="8" fillId="33" borderId="44" xfId="0" applyNumberFormat="1" applyFont="1" applyFill="1" applyBorder="1" applyAlignment="1">
      <alignment horizontal="right" vertical="distributed"/>
    </xf>
    <xf numFmtId="3" fontId="23" fillId="0" borderId="42" xfId="0" applyNumberFormat="1" applyFont="1" applyBorder="1" applyAlignment="1">
      <alignment/>
    </xf>
    <xf numFmtId="49" fontId="0" fillId="0" borderId="61" xfId="0" applyNumberFormat="1" applyBorder="1" applyAlignment="1">
      <alignment/>
    </xf>
    <xf numFmtId="3" fontId="23" fillId="0" borderId="61" xfId="0" applyNumberFormat="1" applyFont="1" applyBorder="1" applyAlignment="1">
      <alignment/>
    </xf>
    <xf numFmtId="0" fontId="8" fillId="37" borderId="0" xfId="0" applyFont="1" applyFill="1" applyAlignment="1">
      <alignment/>
    </xf>
    <xf numFmtId="172" fontId="8" fillId="37" borderId="0" xfId="0" applyNumberFormat="1" applyFont="1" applyFill="1" applyAlignment="1">
      <alignment horizontal="right" vertical="justify"/>
    </xf>
    <xf numFmtId="3" fontId="23" fillId="0" borderId="19" xfId="0" applyNumberFormat="1" applyFont="1" applyBorder="1" applyAlignment="1">
      <alignment horizontal="right"/>
    </xf>
    <xf numFmtId="172" fontId="4" fillId="33" borderId="0" xfId="0" applyNumberFormat="1" applyFont="1" applyFill="1" applyAlignment="1">
      <alignment vertical="justify"/>
    </xf>
    <xf numFmtId="3" fontId="8" fillId="0" borderId="28" xfId="0" applyNumberFormat="1" applyFont="1" applyBorder="1" applyAlignment="1">
      <alignment horizontal="right" vertical="justify" indent="1"/>
    </xf>
    <xf numFmtId="0" fontId="8" fillId="0" borderId="28" xfId="0" applyNumberFormat="1" applyFont="1" applyBorder="1" applyAlignment="1">
      <alignment horizontal="right" vertical="justify" indent="1"/>
    </xf>
    <xf numFmtId="0" fontId="8" fillId="0" borderId="0" xfId="0" applyFont="1" applyAlignment="1">
      <alignment vertical="center"/>
    </xf>
    <xf numFmtId="0" fontId="9" fillId="37" borderId="0" xfId="0" applyFont="1" applyFill="1" applyAlignment="1">
      <alignment/>
    </xf>
    <xf numFmtId="0" fontId="9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vertical="justify" indent="1"/>
    </xf>
    <xf numFmtId="169" fontId="13" fillId="35" borderId="59" xfId="0" applyNumberFormat="1" applyFont="1" applyFill="1" applyBorder="1" applyAlignment="1">
      <alignment/>
    </xf>
    <xf numFmtId="169" fontId="14" fillId="33" borderId="62" xfId="0" applyNumberFormat="1" applyFont="1" applyFill="1" applyBorder="1" applyAlignment="1">
      <alignment/>
    </xf>
    <xf numFmtId="169" fontId="0" fillId="0" borderId="63" xfId="0" applyNumberFormat="1" applyFont="1" applyBorder="1" applyAlignment="1">
      <alignment/>
    </xf>
    <xf numFmtId="3" fontId="14" fillId="0" borderId="63" xfId="0" applyNumberFormat="1" applyFont="1" applyBorder="1" applyAlignment="1">
      <alignment horizontal="right" indent="2"/>
    </xf>
    <xf numFmtId="169" fontId="0" fillId="33" borderId="26" xfId="0" applyNumberFormat="1" applyFont="1" applyFill="1" applyBorder="1" applyAlignment="1">
      <alignment/>
    </xf>
    <xf numFmtId="169" fontId="0" fillId="0" borderId="26" xfId="0" applyNumberFormat="1" applyFont="1" applyBorder="1" applyAlignment="1">
      <alignment/>
    </xf>
    <xf numFmtId="169" fontId="13" fillId="0" borderId="26" xfId="0" applyNumberFormat="1" applyFont="1" applyBorder="1" applyAlignment="1">
      <alignment/>
    </xf>
    <xf numFmtId="169" fontId="13" fillId="35" borderId="44" xfId="0" applyNumberFormat="1" applyFont="1" applyFill="1" applyBorder="1" applyAlignment="1">
      <alignment/>
    </xf>
    <xf numFmtId="169" fontId="0" fillId="33" borderId="43" xfId="0" applyNumberFormat="1" applyFont="1" applyFill="1" applyBorder="1" applyAlignment="1">
      <alignment/>
    </xf>
    <xf numFmtId="169" fontId="0" fillId="0" borderId="63" xfId="0" applyNumberFormat="1" applyFont="1" applyBorder="1" applyAlignment="1">
      <alignment/>
    </xf>
    <xf numFmtId="169" fontId="13" fillId="0" borderId="63" xfId="0" applyNumberFormat="1" applyFont="1" applyBorder="1" applyAlignment="1">
      <alignment/>
    </xf>
    <xf numFmtId="169" fontId="14" fillId="0" borderId="63" xfId="0" applyNumberFormat="1" applyFont="1" applyBorder="1" applyAlignment="1">
      <alignment/>
    </xf>
    <xf numFmtId="169" fontId="0" fillId="33" borderId="64" xfId="0" applyNumberFormat="1" applyFont="1" applyFill="1" applyBorder="1" applyAlignment="1">
      <alignment/>
    </xf>
    <xf numFmtId="169" fontId="14" fillId="0" borderId="65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65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172" fontId="13" fillId="0" borderId="26" xfId="0" applyNumberFormat="1" applyFont="1" applyFill="1" applyBorder="1" applyAlignment="1">
      <alignment horizontal="right" indent="2"/>
    </xf>
    <xf numFmtId="172" fontId="13" fillId="0" borderId="62" xfId="0" applyNumberFormat="1" applyFont="1" applyFill="1" applyBorder="1" applyAlignment="1">
      <alignment horizontal="right" indent="2"/>
    </xf>
    <xf numFmtId="3" fontId="13" fillId="33" borderId="59" xfId="0" applyNumberFormat="1" applyFont="1" applyFill="1" applyBorder="1" applyAlignment="1">
      <alignment horizontal="right" indent="2"/>
    </xf>
    <xf numFmtId="172" fontId="13" fillId="0" borderId="26" xfId="0" applyNumberFormat="1" applyFont="1" applyBorder="1" applyAlignment="1">
      <alignment horizontal="right" indent="2"/>
    </xf>
    <xf numFmtId="169" fontId="14" fillId="0" borderId="67" xfId="0" applyNumberFormat="1" applyFont="1" applyBorder="1" applyAlignment="1">
      <alignment/>
    </xf>
    <xf numFmtId="172" fontId="13" fillId="33" borderId="59" xfId="0" applyNumberFormat="1" applyFont="1" applyFill="1" applyBorder="1" applyAlignment="1">
      <alignment horizontal="right" indent="2"/>
    </xf>
    <xf numFmtId="172" fontId="0" fillId="0" borderId="26" xfId="0" applyNumberFormat="1" applyFont="1" applyBorder="1" applyAlignment="1">
      <alignment horizontal="right" indent="2"/>
    </xf>
    <xf numFmtId="3" fontId="13" fillId="0" borderId="0" xfId="0" applyNumberFormat="1" applyFont="1" applyFill="1" applyBorder="1" applyAlignment="1">
      <alignment horizontal="right" indent="2"/>
    </xf>
    <xf numFmtId="0" fontId="38" fillId="33" borderId="14" xfId="0" applyFont="1" applyFill="1" applyBorder="1" applyAlignment="1">
      <alignment vertical="justify"/>
    </xf>
    <xf numFmtId="3" fontId="38" fillId="33" borderId="59" xfId="0" applyNumberFormat="1" applyFont="1" applyFill="1" applyBorder="1" applyAlignment="1">
      <alignment vertical="justify"/>
    </xf>
    <xf numFmtId="3" fontId="38" fillId="33" borderId="53" xfId="0" applyNumberFormat="1" applyFont="1" applyFill="1" applyBorder="1" applyAlignment="1">
      <alignment vertical="justify"/>
    </xf>
    <xf numFmtId="169" fontId="34" fillId="0" borderId="68" xfId="0" applyNumberFormat="1" applyFont="1" applyBorder="1" applyAlignment="1">
      <alignment/>
    </xf>
    <xf numFmtId="169" fontId="34" fillId="0" borderId="69" xfId="0" applyNumberFormat="1" applyFont="1" applyBorder="1" applyAlignment="1">
      <alignment/>
    </xf>
    <xf numFmtId="180" fontId="36" fillId="0" borderId="31" xfId="0" applyNumberFormat="1" applyFont="1" applyFill="1" applyBorder="1" applyAlignment="1">
      <alignment horizontal="right"/>
    </xf>
    <xf numFmtId="169" fontId="34" fillId="34" borderId="70" xfId="0" applyNumberFormat="1" applyFont="1" applyFill="1" applyBorder="1" applyAlignment="1">
      <alignment/>
    </xf>
    <xf numFmtId="169" fontId="34" fillId="0" borderId="29" xfId="0" applyNumberFormat="1" applyFont="1" applyBorder="1" applyAlignment="1">
      <alignment horizontal="left"/>
    </xf>
    <xf numFmtId="0" fontId="34" fillId="0" borderId="17" xfId="0" applyFont="1" applyBorder="1" applyAlignment="1">
      <alignment/>
    </xf>
    <xf numFmtId="169" fontId="34" fillId="34" borderId="57" xfId="0" applyNumberFormat="1" applyFont="1" applyFill="1" applyBorder="1" applyAlignment="1">
      <alignment/>
    </xf>
    <xf numFmtId="169" fontId="34" fillId="34" borderId="51" xfId="0" applyNumberFormat="1" applyFont="1" applyFill="1" applyBorder="1" applyAlignment="1">
      <alignment/>
    </xf>
    <xf numFmtId="169" fontId="34" fillId="34" borderId="50" xfId="0" applyNumberFormat="1" applyFont="1" applyFill="1" applyBorder="1" applyAlignment="1">
      <alignment/>
    </xf>
    <xf numFmtId="169" fontId="34" fillId="34" borderId="52" xfId="0" applyNumberFormat="1" applyFont="1" applyFill="1" applyBorder="1" applyAlignment="1">
      <alignment/>
    </xf>
    <xf numFmtId="173" fontId="25" fillId="0" borderId="0" xfId="0" applyNumberFormat="1" applyFont="1" applyAlignment="1">
      <alignment horizontal="right" vertical="justify" indent="5"/>
    </xf>
    <xf numFmtId="169" fontId="25" fillId="0" borderId="0" xfId="0" applyNumberFormat="1" applyFont="1" applyAlignment="1">
      <alignment horizontal="center" vertical="justify"/>
    </xf>
    <xf numFmtId="172" fontId="8" fillId="0" borderId="0" xfId="0" applyNumberFormat="1" applyFont="1" applyBorder="1" applyAlignment="1">
      <alignment horizontal="right" vertical="justify" indent="1"/>
    </xf>
    <xf numFmtId="0" fontId="38" fillId="0" borderId="0" xfId="0" applyFont="1" applyFill="1" applyBorder="1" applyAlignment="1">
      <alignment vertical="distributed"/>
    </xf>
    <xf numFmtId="3" fontId="38" fillId="0" borderId="0" xfId="0" applyNumberFormat="1" applyFont="1" applyFill="1" applyBorder="1" applyAlignment="1">
      <alignment horizontal="right" vertical="distributed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39" xfId="0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 horizontal="right"/>
    </xf>
    <xf numFmtId="0" fontId="22" fillId="0" borderId="31" xfId="0" applyFont="1" applyBorder="1" applyAlignment="1">
      <alignment horizontal="center"/>
    </xf>
    <xf numFmtId="3" fontId="23" fillId="0" borderId="23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3" fontId="23" fillId="0" borderId="61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24" fillId="33" borderId="44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distributed"/>
    </xf>
    <xf numFmtId="169" fontId="14" fillId="33" borderId="63" xfId="0" applyNumberFormat="1" applyFont="1" applyFill="1" applyBorder="1" applyAlignment="1">
      <alignment/>
    </xf>
    <xf numFmtId="169" fontId="13" fillId="35" borderId="60" xfId="0" applyNumberFormat="1" applyFont="1" applyFill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13" fillId="0" borderId="13" xfId="0" applyNumberFormat="1" applyFont="1" applyBorder="1" applyAlignment="1">
      <alignment/>
    </xf>
    <xf numFmtId="169" fontId="14" fillId="0" borderId="13" xfId="0" applyNumberFormat="1" applyFont="1" applyBorder="1" applyAlignment="1">
      <alignment/>
    </xf>
    <xf numFmtId="169" fontId="0" fillId="33" borderId="20" xfId="0" applyNumberFormat="1" applyFont="1" applyFill="1" applyBorder="1" applyAlignment="1">
      <alignment/>
    </xf>
    <xf numFmtId="169" fontId="0" fillId="0" borderId="24" xfId="0" applyNumberFormat="1" applyFont="1" applyBorder="1" applyAlignment="1">
      <alignment/>
    </xf>
    <xf numFmtId="169" fontId="13" fillId="35" borderId="14" xfId="0" applyNumberFormat="1" applyFont="1" applyFill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14" fillId="0" borderId="23" xfId="0" applyNumberFormat="1" applyFont="1" applyBorder="1" applyAlignment="1">
      <alignment/>
    </xf>
    <xf numFmtId="169" fontId="0" fillId="0" borderId="74" xfId="0" applyNumberFormat="1" applyFont="1" applyBorder="1" applyAlignment="1">
      <alignment/>
    </xf>
    <xf numFmtId="169" fontId="14" fillId="33" borderId="13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9" fontId="0" fillId="0" borderId="20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3" fontId="13" fillId="33" borderId="14" xfId="0" applyNumberFormat="1" applyFont="1" applyFill="1" applyBorder="1" applyAlignment="1">
      <alignment horizontal="right" indent="2"/>
    </xf>
    <xf numFmtId="172" fontId="0" fillId="0" borderId="20" xfId="0" applyNumberFormat="1" applyFont="1" applyBorder="1" applyAlignment="1">
      <alignment horizontal="right" indent="2"/>
    </xf>
    <xf numFmtId="169" fontId="13" fillId="0" borderId="20" xfId="0" applyNumberFormat="1" applyFont="1" applyBorder="1" applyAlignment="1">
      <alignment/>
    </xf>
    <xf numFmtId="172" fontId="13" fillId="0" borderId="20" xfId="0" applyNumberFormat="1" applyFont="1" applyBorder="1" applyAlignment="1">
      <alignment horizontal="right" indent="2"/>
    </xf>
    <xf numFmtId="169" fontId="14" fillId="0" borderId="20" xfId="0" applyNumberFormat="1" applyFont="1" applyBorder="1" applyAlignment="1">
      <alignment/>
    </xf>
    <xf numFmtId="172" fontId="13" fillId="33" borderId="14" xfId="0" applyNumberFormat="1" applyFont="1" applyFill="1" applyBorder="1" applyAlignment="1">
      <alignment horizontal="right" indent="2"/>
    </xf>
    <xf numFmtId="3" fontId="38" fillId="33" borderId="70" xfId="0" applyNumberFormat="1" applyFont="1" applyFill="1" applyBorder="1" applyAlignment="1">
      <alignment horizontal="right" vertical="distributed"/>
    </xf>
    <xf numFmtId="3" fontId="2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56" xfId="0" applyNumberFormat="1" applyFont="1" applyBorder="1" applyAlignment="1">
      <alignment horizontal="right"/>
    </xf>
    <xf numFmtId="3" fontId="8" fillId="0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>
      <alignment/>
    </xf>
    <xf numFmtId="3" fontId="38" fillId="0" borderId="19" xfId="0" applyNumberFormat="1" applyFont="1" applyFill="1" applyBorder="1" applyAlignment="1">
      <alignment/>
    </xf>
    <xf numFmtId="3" fontId="38" fillId="0" borderId="19" xfId="0" applyNumberFormat="1" applyFont="1" applyFill="1" applyBorder="1" applyAlignment="1">
      <alignment horizontal="center"/>
    </xf>
    <xf numFmtId="3" fontId="39" fillId="0" borderId="56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38" fillId="33" borderId="44" xfId="0" applyNumberFormat="1" applyFont="1" applyFill="1" applyBorder="1" applyAlignment="1">
      <alignment vertical="justify"/>
    </xf>
    <xf numFmtId="0" fontId="14" fillId="0" borderId="14" xfId="0" applyFont="1" applyBorder="1" applyAlignment="1">
      <alignment/>
    </xf>
    <xf numFmtId="3" fontId="14" fillId="0" borderId="59" xfId="0" applyNumberFormat="1" applyFont="1" applyBorder="1" applyAlignment="1">
      <alignment horizontal="right" indent="2"/>
    </xf>
    <xf numFmtId="169" fontId="14" fillId="0" borderId="60" xfId="0" applyNumberFormat="1" applyFont="1" applyBorder="1" applyAlignment="1">
      <alignment/>
    </xf>
    <xf numFmtId="169" fontId="14" fillId="0" borderId="14" xfId="0" applyNumberFormat="1" applyFont="1" applyBorder="1" applyAlignment="1">
      <alignment/>
    </xf>
    <xf numFmtId="169" fontId="14" fillId="0" borderId="44" xfId="0" applyNumberFormat="1" applyFont="1" applyBorder="1" applyAlignment="1">
      <alignment/>
    </xf>
    <xf numFmtId="0" fontId="13" fillId="0" borderId="14" xfId="0" applyFont="1" applyBorder="1" applyAlignment="1">
      <alignment/>
    </xf>
    <xf numFmtId="169" fontId="13" fillId="0" borderId="59" xfId="0" applyNumberFormat="1" applyFont="1" applyBorder="1" applyAlignment="1">
      <alignment/>
    </xf>
    <xf numFmtId="169" fontId="13" fillId="0" borderId="60" xfId="0" applyNumberFormat="1" applyFont="1" applyBorder="1" applyAlignment="1">
      <alignment/>
    </xf>
    <xf numFmtId="169" fontId="13" fillId="0" borderId="14" xfId="0" applyNumberFormat="1" applyFont="1" applyBorder="1" applyAlignment="1">
      <alignment/>
    </xf>
    <xf numFmtId="169" fontId="13" fillId="0" borderId="44" xfId="0" applyNumberFormat="1" applyFont="1" applyBorder="1" applyAlignment="1">
      <alignment/>
    </xf>
    <xf numFmtId="0" fontId="13" fillId="0" borderId="17" xfId="0" applyFont="1" applyBorder="1" applyAlignment="1">
      <alignment/>
    </xf>
    <xf numFmtId="169" fontId="13" fillId="0" borderId="75" xfId="0" applyNumberFormat="1" applyFont="1" applyBorder="1" applyAlignment="1">
      <alignment/>
    </xf>
    <xf numFmtId="169" fontId="13" fillId="0" borderId="15" xfId="0" applyNumberFormat="1" applyFont="1" applyBorder="1" applyAlignment="1">
      <alignment/>
    </xf>
    <xf numFmtId="169" fontId="13" fillId="0" borderId="52" xfId="0" applyNumberFormat="1" applyFont="1" applyBorder="1" applyAlignment="1">
      <alignment/>
    </xf>
    <xf numFmtId="173" fontId="13" fillId="0" borderId="59" xfId="0" applyNumberFormat="1" applyFont="1" applyBorder="1" applyAlignment="1">
      <alignment horizontal="right" indent="2"/>
    </xf>
    <xf numFmtId="173" fontId="13" fillId="0" borderId="60" xfId="0" applyNumberFormat="1" applyFont="1" applyBorder="1" applyAlignment="1">
      <alignment horizontal="right" indent="2"/>
    </xf>
    <xf numFmtId="173" fontId="13" fillId="0" borderId="14" xfId="0" applyNumberFormat="1" applyFont="1" applyBorder="1" applyAlignment="1">
      <alignment horizontal="right" indent="2"/>
    </xf>
    <xf numFmtId="173" fontId="13" fillId="0" borderId="44" xfId="0" applyNumberFormat="1" applyFont="1" applyBorder="1" applyAlignment="1">
      <alignment horizontal="right" indent="2"/>
    </xf>
    <xf numFmtId="169" fontId="13" fillId="0" borderId="55" xfId="0" applyNumberFormat="1" applyFont="1" applyBorder="1" applyAlignment="1">
      <alignment/>
    </xf>
    <xf numFmtId="169" fontId="14" fillId="0" borderId="59" xfId="0" applyNumberFormat="1" applyFont="1" applyBorder="1" applyAlignment="1">
      <alignment/>
    </xf>
    <xf numFmtId="172" fontId="13" fillId="0" borderId="55" xfId="0" applyNumberFormat="1" applyFont="1" applyFill="1" applyBorder="1" applyAlignment="1">
      <alignment horizontal="right" indent="2"/>
    </xf>
    <xf numFmtId="172" fontId="13" fillId="0" borderId="59" xfId="0" applyNumberFormat="1" applyFont="1" applyFill="1" applyBorder="1" applyAlignment="1">
      <alignment horizontal="right" indent="2"/>
    </xf>
    <xf numFmtId="172" fontId="13" fillId="0" borderId="14" xfId="0" applyNumberFormat="1" applyFont="1" applyFill="1" applyBorder="1" applyAlignment="1">
      <alignment horizontal="right" indent="2"/>
    </xf>
    <xf numFmtId="0" fontId="13" fillId="0" borderId="15" xfId="0" applyFont="1" applyBorder="1" applyAlignment="1">
      <alignment/>
    </xf>
    <xf numFmtId="172" fontId="13" fillId="0" borderId="62" xfId="0" applyNumberFormat="1" applyFont="1" applyBorder="1" applyAlignment="1">
      <alignment horizontal="right" indent="2"/>
    </xf>
    <xf numFmtId="172" fontId="13" fillId="0" borderId="49" xfId="0" applyNumberFormat="1" applyFont="1" applyBorder="1" applyAlignment="1">
      <alignment horizontal="right" indent="2"/>
    </xf>
    <xf numFmtId="172" fontId="13" fillId="0" borderId="15" xfId="0" applyNumberFormat="1" applyFont="1" applyBorder="1" applyAlignment="1">
      <alignment horizontal="right" indent="2"/>
    </xf>
    <xf numFmtId="0" fontId="0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right" vertical="justify" indent="1"/>
    </xf>
    <xf numFmtId="0" fontId="6" fillId="0" borderId="0" xfId="0" applyFont="1" applyAlignment="1">
      <alignment/>
    </xf>
    <xf numFmtId="0" fontId="2" fillId="0" borderId="0" xfId="0" applyFont="1" applyAlignment="1">
      <alignment vertical="distributed" wrapText="1"/>
    </xf>
    <xf numFmtId="49" fontId="0" fillId="0" borderId="76" xfId="0" applyNumberFormat="1" applyFont="1" applyBorder="1" applyAlignment="1">
      <alignment/>
    </xf>
    <xf numFmtId="3" fontId="23" fillId="0" borderId="77" xfId="0" applyNumberFormat="1" applyFont="1" applyFill="1" applyBorder="1" applyAlignment="1">
      <alignment horizontal="right"/>
    </xf>
    <xf numFmtId="172" fontId="4" fillId="37" borderId="0" xfId="0" applyNumberFormat="1" applyFont="1" applyFill="1" applyAlignment="1">
      <alignment horizontal="right" vertical="justify" indent="1"/>
    </xf>
    <xf numFmtId="169" fontId="13" fillId="0" borderId="20" xfId="0" applyNumberFormat="1" applyFont="1" applyBorder="1" applyAlignment="1">
      <alignment/>
    </xf>
    <xf numFmtId="173" fontId="13" fillId="0" borderId="20" xfId="0" applyNumberFormat="1" applyFont="1" applyBorder="1" applyAlignment="1">
      <alignment horizontal="right" indent="2"/>
    </xf>
    <xf numFmtId="3" fontId="2" fillId="0" borderId="3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0" fillId="0" borderId="78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3" fontId="8" fillId="0" borderId="0" xfId="0" applyNumberFormat="1" applyFont="1" applyFill="1" applyBorder="1" applyAlignment="1">
      <alignment horizontal="right" vertical="distributed"/>
    </xf>
    <xf numFmtId="0" fontId="33" fillId="36" borderId="71" xfId="0" applyFont="1" applyFill="1" applyBorder="1" applyAlignment="1">
      <alignment/>
    </xf>
    <xf numFmtId="0" fontId="33" fillId="36" borderId="48" xfId="0" applyFont="1" applyFill="1" applyBorder="1" applyAlignment="1">
      <alignment/>
    </xf>
    <xf numFmtId="0" fontId="35" fillId="36" borderId="15" xfId="0" applyFont="1" applyFill="1" applyBorder="1" applyAlignment="1">
      <alignment/>
    </xf>
    <xf numFmtId="169" fontId="35" fillId="36" borderId="52" xfId="0" applyNumberFormat="1" applyFont="1" applyFill="1" applyBorder="1" applyAlignment="1">
      <alignment/>
    </xf>
    <xf numFmtId="169" fontId="35" fillId="36" borderId="15" xfId="0" applyNumberFormat="1" applyFont="1" applyFill="1" applyBorder="1" applyAlignment="1">
      <alignment/>
    </xf>
    <xf numFmtId="169" fontId="35" fillId="36" borderId="57" xfId="0" applyNumberFormat="1" applyFont="1" applyFill="1" applyBorder="1" applyAlignment="1">
      <alignment/>
    </xf>
    <xf numFmtId="169" fontId="35" fillId="36" borderId="52" xfId="0" applyNumberFormat="1" applyFont="1" applyFill="1" applyBorder="1" applyAlignment="1">
      <alignment/>
    </xf>
    <xf numFmtId="169" fontId="35" fillId="36" borderId="49" xfId="0" applyNumberFormat="1" applyFont="1" applyFill="1" applyBorder="1" applyAlignment="1">
      <alignment/>
    </xf>
    <xf numFmtId="169" fontId="35" fillId="36" borderId="51" xfId="0" applyNumberFormat="1" applyFont="1" applyFill="1" applyBorder="1" applyAlignment="1">
      <alignment/>
    </xf>
    <xf numFmtId="169" fontId="35" fillId="36" borderId="50" xfId="0" applyNumberFormat="1" applyFont="1" applyFill="1" applyBorder="1" applyAlignment="1">
      <alignment/>
    </xf>
    <xf numFmtId="0" fontId="35" fillId="36" borderId="48" xfId="0" applyFont="1" applyFill="1" applyBorder="1" applyAlignment="1">
      <alignment horizontal="center"/>
    </xf>
    <xf numFmtId="1" fontId="35" fillId="36" borderId="19" xfId="0" applyNumberFormat="1" applyFont="1" applyFill="1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49" fontId="34" fillId="36" borderId="13" xfId="0" applyNumberFormat="1" applyFont="1" applyFill="1" applyBorder="1" applyAlignment="1">
      <alignment horizontal="left" indent="4"/>
    </xf>
    <xf numFmtId="49" fontId="34" fillId="36" borderId="20" xfId="0" applyNumberFormat="1" applyFont="1" applyFill="1" applyBorder="1" applyAlignment="1">
      <alignment horizontal="left" indent="4"/>
    </xf>
    <xf numFmtId="49" fontId="36" fillId="36" borderId="20" xfId="0" applyNumberFormat="1" applyFont="1" applyFill="1" applyBorder="1" applyAlignment="1">
      <alignment horizontal="left" indent="4"/>
    </xf>
    <xf numFmtId="180" fontId="36" fillId="36" borderId="13" xfId="0" applyNumberFormat="1" applyFont="1" applyFill="1" applyBorder="1" applyAlignment="1">
      <alignment horizontal="right"/>
    </xf>
    <xf numFmtId="180" fontId="36" fillId="36" borderId="17" xfId="0" applyNumberFormat="1" applyFont="1" applyFill="1" applyBorder="1" applyAlignment="1">
      <alignment horizontal="right"/>
    </xf>
    <xf numFmtId="180" fontId="36" fillId="36" borderId="14" xfId="0" applyNumberFormat="1" applyFont="1" applyFill="1" applyBorder="1" applyAlignment="1">
      <alignment horizontal="right"/>
    </xf>
    <xf numFmtId="169" fontId="36" fillId="36" borderId="13" xfId="0" applyNumberFormat="1" applyFont="1" applyFill="1" applyBorder="1" applyAlignment="1">
      <alignment/>
    </xf>
    <xf numFmtId="49" fontId="36" fillId="36" borderId="17" xfId="0" applyNumberFormat="1" applyFont="1" applyFill="1" applyBorder="1" applyAlignment="1">
      <alignment horizontal="left" indent="4"/>
    </xf>
    <xf numFmtId="180" fontId="36" fillId="36" borderId="31" xfId="0" applyNumberFormat="1" applyFont="1" applyFill="1" applyBorder="1" applyAlignment="1">
      <alignment horizontal="right"/>
    </xf>
    <xf numFmtId="49" fontId="36" fillId="36" borderId="14" xfId="0" applyNumberFormat="1" applyFont="1" applyFill="1" applyBorder="1" applyAlignment="1">
      <alignment horizontal="left" indent="3"/>
    </xf>
    <xf numFmtId="180" fontId="36" fillId="36" borderId="39" xfId="0" applyNumberFormat="1" applyFont="1" applyFill="1" applyBorder="1" applyAlignment="1">
      <alignment horizontal="right"/>
    </xf>
    <xf numFmtId="169" fontId="36" fillId="36" borderId="20" xfId="0" applyNumberFormat="1" applyFont="1" applyFill="1" applyBorder="1" applyAlignment="1">
      <alignment/>
    </xf>
    <xf numFmtId="169" fontId="36" fillId="36" borderId="17" xfId="0" applyNumberFormat="1" applyFont="1" applyFill="1" applyBorder="1" applyAlignment="1">
      <alignment/>
    </xf>
    <xf numFmtId="0" fontId="35" fillId="36" borderId="15" xfId="0" applyFont="1" applyFill="1" applyBorder="1" applyAlignment="1">
      <alignment/>
    </xf>
    <xf numFmtId="180" fontId="36" fillId="36" borderId="23" xfId="0" applyNumberFormat="1" applyFont="1" applyFill="1" applyBorder="1" applyAlignment="1">
      <alignment horizontal="right"/>
    </xf>
    <xf numFmtId="180" fontId="36" fillId="36" borderId="19" xfId="0" applyNumberFormat="1" applyFont="1" applyFill="1" applyBorder="1" applyAlignment="1">
      <alignment horizontal="right"/>
    </xf>
    <xf numFmtId="180" fontId="36" fillId="36" borderId="44" xfId="0" applyNumberFormat="1" applyFont="1" applyFill="1" applyBorder="1" applyAlignment="1">
      <alignment horizontal="right"/>
    </xf>
    <xf numFmtId="169" fontId="36" fillId="36" borderId="23" xfId="0" applyNumberFormat="1" applyFont="1" applyFill="1" applyBorder="1" applyAlignment="1">
      <alignment/>
    </xf>
    <xf numFmtId="180" fontId="36" fillId="36" borderId="48" xfId="0" applyNumberFormat="1" applyFont="1" applyFill="1" applyBorder="1" applyAlignment="1">
      <alignment horizontal="right"/>
    </xf>
    <xf numFmtId="180" fontId="36" fillId="36" borderId="41" xfId="0" applyNumberFormat="1" applyFont="1" applyFill="1" applyBorder="1" applyAlignment="1">
      <alignment horizontal="right"/>
    </xf>
    <xf numFmtId="169" fontId="36" fillId="36" borderId="43" xfId="0" applyNumberFormat="1" applyFont="1" applyFill="1" applyBorder="1" applyAlignment="1">
      <alignment/>
    </xf>
    <xf numFmtId="0" fontId="35" fillId="36" borderId="13" xfId="0" applyFont="1" applyFill="1" applyBorder="1" applyAlignment="1">
      <alignment/>
    </xf>
    <xf numFmtId="169" fontId="36" fillId="36" borderId="14" xfId="0" applyNumberFormat="1" applyFont="1" applyFill="1" applyBorder="1" applyAlignment="1">
      <alignment/>
    </xf>
    <xf numFmtId="169" fontId="34" fillId="36" borderId="23" xfId="0" applyNumberFormat="1" applyFont="1" applyFill="1" applyBorder="1" applyAlignment="1">
      <alignment/>
    </xf>
    <xf numFmtId="169" fontId="34" fillId="36" borderId="30" xfId="0" applyNumberFormat="1" applyFont="1" applyFill="1" applyBorder="1" applyAlignment="1">
      <alignment/>
    </xf>
    <xf numFmtId="169" fontId="34" fillId="36" borderId="11" xfId="0" applyNumberFormat="1" applyFont="1" applyFill="1" applyBorder="1" applyAlignment="1">
      <alignment/>
    </xf>
    <xf numFmtId="0" fontId="35" fillId="36" borderId="39" xfId="0" applyFont="1" applyFill="1" applyBorder="1" applyAlignment="1">
      <alignment/>
    </xf>
    <xf numFmtId="180" fontId="36" fillId="36" borderId="22" xfId="0" applyNumberFormat="1" applyFont="1" applyFill="1" applyBorder="1" applyAlignment="1">
      <alignment horizontal="right"/>
    </xf>
    <xf numFmtId="169" fontId="36" fillId="36" borderId="41" xfId="0" applyNumberFormat="1" applyFont="1" applyFill="1" applyBorder="1" applyAlignment="1">
      <alignment/>
    </xf>
    <xf numFmtId="169" fontId="36" fillId="36" borderId="79" xfId="0" applyNumberFormat="1" applyFont="1" applyFill="1" applyBorder="1" applyAlignment="1">
      <alignment/>
    </xf>
    <xf numFmtId="169" fontId="36" fillId="36" borderId="80" xfId="0" applyNumberFormat="1" applyFont="1" applyFill="1" applyBorder="1" applyAlignment="1">
      <alignment/>
    </xf>
    <xf numFmtId="169" fontId="36" fillId="36" borderId="23" xfId="0" applyNumberFormat="1" applyFont="1" applyFill="1" applyBorder="1" applyAlignment="1">
      <alignment/>
    </xf>
    <xf numFmtId="169" fontId="36" fillId="36" borderId="30" xfId="0" applyNumberFormat="1" applyFont="1" applyFill="1" applyBorder="1" applyAlignment="1">
      <alignment/>
    </xf>
    <xf numFmtId="0" fontId="36" fillId="36" borderId="14" xfId="0" applyFont="1" applyFill="1" applyBorder="1" applyAlignment="1">
      <alignment/>
    </xf>
    <xf numFmtId="169" fontId="36" fillId="36" borderId="53" xfId="0" applyNumberFormat="1" applyFont="1" applyFill="1" applyBorder="1" applyAlignment="1">
      <alignment horizontal="centerContinuous"/>
    </xf>
    <xf numFmtId="169" fontId="36" fillId="36" borderId="44" xfId="0" applyNumberFormat="1" applyFont="1" applyFill="1" applyBorder="1" applyAlignment="1">
      <alignment horizontal="centerContinuous"/>
    </xf>
    <xf numFmtId="169" fontId="36" fillId="36" borderId="81" xfId="0" applyNumberFormat="1" applyFont="1" applyFill="1" applyBorder="1" applyAlignment="1">
      <alignment/>
    </xf>
    <xf numFmtId="0" fontId="34" fillId="0" borderId="14" xfId="0" applyFont="1" applyBorder="1" applyAlignment="1">
      <alignment/>
    </xf>
    <xf numFmtId="180" fontId="36" fillId="0" borderId="70" xfId="0" applyNumberFormat="1" applyFont="1" applyBorder="1" applyAlignment="1">
      <alignment horizontal="right"/>
    </xf>
    <xf numFmtId="180" fontId="36" fillId="0" borderId="55" xfId="0" applyNumberFormat="1" applyFont="1" applyBorder="1" applyAlignment="1">
      <alignment horizontal="right"/>
    </xf>
    <xf numFmtId="169" fontId="36" fillId="36" borderId="44" xfId="0" applyNumberFormat="1" applyFont="1" applyFill="1" applyBorder="1" applyAlignment="1">
      <alignment/>
    </xf>
    <xf numFmtId="169" fontId="36" fillId="36" borderId="55" xfId="0" applyNumberFormat="1" applyFont="1" applyFill="1" applyBorder="1" applyAlignment="1">
      <alignment/>
    </xf>
    <xf numFmtId="169" fontId="36" fillId="0" borderId="12" xfId="0" applyNumberFormat="1" applyFont="1" applyFill="1" applyBorder="1" applyAlignment="1">
      <alignment/>
    </xf>
    <xf numFmtId="180" fontId="36" fillId="36" borderId="81" xfId="0" applyNumberFormat="1" applyFont="1" applyFill="1" applyBorder="1" applyAlignment="1">
      <alignment horizontal="right"/>
    </xf>
    <xf numFmtId="169" fontId="36" fillId="36" borderId="19" xfId="0" applyNumberFormat="1" applyFont="1" applyFill="1" applyBorder="1" applyAlignment="1">
      <alignment/>
    </xf>
    <xf numFmtId="0" fontId="36" fillId="36" borderId="14" xfId="0" applyNumberFormat="1" applyFont="1" applyFill="1" applyBorder="1" applyAlignment="1">
      <alignment horizontal="left" indent="3"/>
    </xf>
    <xf numFmtId="169" fontId="36" fillId="36" borderId="55" xfId="0" applyNumberFormat="1" applyFont="1" applyFill="1" applyBorder="1" applyAlignment="1">
      <alignment horizontal="centerContinuous"/>
    </xf>
    <xf numFmtId="0" fontId="35" fillId="36" borderId="14" xfId="0" applyFont="1" applyFill="1" applyBorder="1" applyAlignment="1">
      <alignment/>
    </xf>
    <xf numFmtId="169" fontId="34" fillId="36" borderId="44" xfId="0" applyNumberFormat="1" applyFont="1" applyFill="1" applyBorder="1" applyAlignment="1">
      <alignment/>
    </xf>
    <xf numFmtId="169" fontId="34" fillId="36" borderId="53" xfId="0" applyNumberFormat="1" applyFont="1" applyFill="1" applyBorder="1" applyAlignment="1">
      <alignment/>
    </xf>
    <xf numFmtId="169" fontId="34" fillId="36" borderId="55" xfId="0" applyNumberFormat="1" applyFont="1" applyFill="1" applyBorder="1" applyAlignment="1">
      <alignment/>
    </xf>
    <xf numFmtId="169" fontId="36" fillId="36" borderId="53" xfId="0" applyNumberFormat="1" applyFont="1" applyFill="1" applyBorder="1" applyAlignment="1">
      <alignment/>
    </xf>
    <xf numFmtId="49" fontId="36" fillId="36" borderId="55" xfId="0" applyNumberFormat="1" applyFont="1" applyFill="1" applyBorder="1" applyAlignment="1">
      <alignment horizontal="left" indent="3"/>
    </xf>
    <xf numFmtId="180" fontId="36" fillId="0" borderId="43" xfId="0" applyNumberFormat="1" applyFont="1" applyFill="1" applyBorder="1" applyAlignment="1">
      <alignment horizontal="right"/>
    </xf>
    <xf numFmtId="169" fontId="36" fillId="36" borderId="70" xfId="0" applyNumberFormat="1" applyFont="1" applyFill="1" applyBorder="1" applyAlignment="1">
      <alignment/>
    </xf>
    <xf numFmtId="0" fontId="36" fillId="36" borderId="53" xfId="0" applyNumberFormat="1" applyFont="1" applyFill="1" applyBorder="1" applyAlignment="1">
      <alignment horizontal="left" indent="3"/>
    </xf>
    <xf numFmtId="169" fontId="34" fillId="36" borderId="82" xfId="0" applyNumberFormat="1" applyFont="1" applyFill="1" applyBorder="1" applyAlignment="1">
      <alignment/>
    </xf>
    <xf numFmtId="169" fontId="36" fillId="36" borderId="44" xfId="0" applyNumberFormat="1" applyFont="1" applyFill="1" applyBorder="1" applyAlignment="1">
      <alignment/>
    </xf>
    <xf numFmtId="169" fontId="36" fillId="36" borderId="53" xfId="0" applyNumberFormat="1" applyFont="1" applyFill="1" applyBorder="1" applyAlignment="1">
      <alignment/>
    </xf>
    <xf numFmtId="0" fontId="34" fillId="34" borderId="81" xfId="0" applyFont="1" applyFill="1" applyBorder="1" applyAlignment="1">
      <alignment/>
    </xf>
    <xf numFmtId="180" fontId="36" fillId="0" borderId="81" xfId="0" applyNumberFormat="1" applyFont="1" applyFill="1" applyBorder="1" applyAlignment="1">
      <alignment horizontal="right"/>
    </xf>
    <xf numFmtId="169" fontId="34" fillId="34" borderId="83" xfId="0" applyNumberFormat="1" applyFont="1" applyFill="1" applyBorder="1" applyAlignment="1">
      <alignment/>
    </xf>
    <xf numFmtId="49" fontId="36" fillId="36" borderId="81" xfId="0" applyNumberFormat="1" applyFont="1" applyFill="1" applyBorder="1" applyAlignment="1">
      <alignment horizontal="left" indent="3"/>
    </xf>
    <xf numFmtId="169" fontId="34" fillId="34" borderId="84" xfId="0" applyNumberFormat="1" applyFont="1" applyFill="1" applyBorder="1" applyAlignment="1">
      <alignment/>
    </xf>
    <xf numFmtId="180" fontId="36" fillId="36" borderId="85" xfId="0" applyNumberFormat="1" applyFont="1" applyFill="1" applyBorder="1" applyAlignment="1">
      <alignment horizontal="right"/>
    </xf>
    <xf numFmtId="169" fontId="34" fillId="34" borderId="82" xfId="0" applyNumberFormat="1" applyFont="1" applyFill="1" applyBorder="1" applyAlignment="1">
      <alignment/>
    </xf>
    <xf numFmtId="169" fontId="34" fillId="34" borderId="85" xfId="0" applyNumberFormat="1" applyFont="1" applyFill="1" applyBorder="1" applyAlignment="1">
      <alignment/>
    </xf>
    <xf numFmtId="172" fontId="13" fillId="0" borderId="20" xfId="0" applyNumberFormat="1" applyFont="1" applyFill="1" applyBorder="1" applyAlignment="1">
      <alignment horizontal="right" indent="2"/>
    </xf>
    <xf numFmtId="172" fontId="13" fillId="0" borderId="13" xfId="0" applyNumberFormat="1" applyFont="1" applyFill="1" applyBorder="1" applyAlignment="1">
      <alignment horizontal="right" indent="2"/>
    </xf>
    <xf numFmtId="3" fontId="30" fillId="0" borderId="18" xfId="0" applyNumberFormat="1" applyFont="1" applyBorder="1" applyAlignment="1">
      <alignment horizontal="center"/>
    </xf>
    <xf numFmtId="3" fontId="30" fillId="0" borderId="35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5" fillId="36" borderId="0" xfId="0" applyNumberFormat="1" applyFont="1" applyFill="1" applyBorder="1" applyAlignment="1">
      <alignment horizontal="center"/>
    </xf>
    <xf numFmtId="0" fontId="35" fillId="36" borderId="17" xfId="0" applyFont="1" applyFill="1" applyBorder="1" applyAlignment="1">
      <alignment horizontal="center"/>
    </xf>
    <xf numFmtId="0" fontId="35" fillId="36" borderId="17" xfId="0" applyFont="1" applyFill="1" applyBorder="1" applyAlignment="1">
      <alignment/>
    </xf>
    <xf numFmtId="0" fontId="36" fillId="0" borderId="37" xfId="0" applyFont="1" applyBorder="1" applyAlignment="1">
      <alignment/>
    </xf>
    <xf numFmtId="169" fontId="35" fillId="36" borderId="44" xfId="0" applyNumberFormat="1" applyFont="1" applyFill="1" applyBorder="1" applyAlignment="1">
      <alignment/>
    </xf>
    <xf numFmtId="169" fontId="35" fillId="36" borderId="14" xfId="0" applyNumberFormat="1" applyFont="1" applyFill="1" applyBorder="1" applyAlignment="1">
      <alignment/>
    </xf>
    <xf numFmtId="169" fontId="35" fillId="36" borderId="70" xfId="0" applyNumberFormat="1" applyFont="1" applyFill="1" applyBorder="1" applyAlignment="1">
      <alignment/>
    </xf>
    <xf numFmtId="169" fontId="35" fillId="36" borderId="59" xfId="0" applyNumberFormat="1" applyFont="1" applyFill="1" applyBorder="1" applyAlignment="1">
      <alignment/>
    </xf>
    <xf numFmtId="169" fontId="35" fillId="36" borderId="53" xfId="0" applyNumberFormat="1" applyFont="1" applyFill="1" applyBorder="1" applyAlignment="1">
      <alignment/>
    </xf>
    <xf numFmtId="169" fontId="35" fillId="36" borderId="55" xfId="0" applyNumberFormat="1" applyFont="1" applyFill="1" applyBorder="1" applyAlignment="1">
      <alignment/>
    </xf>
    <xf numFmtId="1" fontId="35" fillId="36" borderId="17" xfId="0" applyNumberFormat="1" applyFont="1" applyFill="1" applyBorder="1" applyAlignment="1">
      <alignment horizontal="center"/>
    </xf>
    <xf numFmtId="169" fontId="35" fillId="36" borderId="73" xfId="0" applyNumberFormat="1" applyFont="1" applyFill="1" applyBorder="1" applyAlignment="1">
      <alignment/>
    </xf>
    <xf numFmtId="0" fontId="35" fillId="0" borderId="71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180" fontId="36" fillId="0" borderId="52" xfId="0" applyNumberFormat="1" applyFont="1" applyFill="1" applyBorder="1" applyAlignment="1">
      <alignment horizontal="right"/>
    </xf>
    <xf numFmtId="49" fontId="34" fillId="36" borderId="15" xfId="0" applyNumberFormat="1" applyFont="1" applyFill="1" applyBorder="1" applyAlignment="1">
      <alignment horizontal="left" indent="4"/>
    </xf>
    <xf numFmtId="169" fontId="34" fillId="0" borderId="52" xfId="0" applyNumberFormat="1" applyFont="1" applyBorder="1" applyAlignment="1">
      <alignment/>
    </xf>
    <xf numFmtId="180" fontId="36" fillId="36" borderId="52" xfId="0" applyNumberFormat="1" applyFont="1" applyFill="1" applyBorder="1" applyAlignment="1">
      <alignment horizontal="right"/>
    </xf>
    <xf numFmtId="169" fontId="34" fillId="0" borderId="51" xfId="0" applyNumberFormat="1" applyFont="1" applyBorder="1" applyAlignment="1">
      <alignment/>
    </xf>
    <xf numFmtId="169" fontId="34" fillId="0" borderId="50" xfId="0" applyNumberFormat="1" applyFont="1" applyBorder="1" applyAlignment="1">
      <alignment/>
    </xf>
    <xf numFmtId="0" fontId="35" fillId="36" borderId="0" xfId="0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36" borderId="31" xfId="0" applyFont="1" applyFill="1" applyBorder="1" applyAlignment="1">
      <alignment horizontal="center"/>
    </xf>
    <xf numFmtId="0" fontId="34" fillId="0" borderId="21" xfId="0" applyFont="1" applyBorder="1" applyAlignment="1">
      <alignment/>
    </xf>
    <xf numFmtId="180" fontId="36" fillId="0" borderId="58" xfId="0" applyNumberFormat="1" applyFont="1" applyFill="1" applyBorder="1" applyAlignment="1">
      <alignment horizontal="right"/>
    </xf>
    <xf numFmtId="169" fontId="36" fillId="36" borderId="21" xfId="0" applyNumberFormat="1" applyFont="1" applyFill="1" applyBorder="1" applyAlignment="1">
      <alignment/>
    </xf>
    <xf numFmtId="169" fontId="34" fillId="34" borderId="58" xfId="0" applyNumberFormat="1" applyFont="1" applyFill="1" applyBorder="1" applyAlignment="1">
      <alignment/>
    </xf>
    <xf numFmtId="169" fontId="34" fillId="34" borderId="69" xfId="0" applyNumberFormat="1" applyFont="1" applyFill="1" applyBorder="1" applyAlignment="1">
      <alignment/>
    </xf>
    <xf numFmtId="169" fontId="36" fillId="36" borderId="58" xfId="0" applyNumberFormat="1" applyFont="1" applyFill="1" applyBorder="1" applyAlignment="1">
      <alignment/>
    </xf>
    <xf numFmtId="169" fontId="34" fillId="34" borderId="86" xfId="0" applyNumberFormat="1" applyFont="1" applyFill="1" applyBorder="1" applyAlignment="1">
      <alignment/>
    </xf>
    <xf numFmtId="169" fontId="34" fillId="34" borderId="87" xfId="0" applyNumberFormat="1" applyFont="1" applyFill="1" applyBorder="1" applyAlignment="1">
      <alignment/>
    </xf>
    <xf numFmtId="0" fontId="14" fillId="36" borderId="15" xfId="0" applyFont="1" applyFill="1" applyBorder="1" applyAlignment="1">
      <alignment/>
    </xf>
    <xf numFmtId="3" fontId="24" fillId="36" borderId="15" xfId="0" applyNumberFormat="1" applyFont="1" applyFill="1" applyBorder="1" applyAlignment="1">
      <alignment/>
    </xf>
    <xf numFmtId="0" fontId="14" fillId="36" borderId="13" xfId="0" applyFont="1" applyFill="1" applyBorder="1" applyAlignment="1">
      <alignment/>
    </xf>
    <xf numFmtId="3" fontId="24" fillId="36" borderId="13" xfId="0" applyNumberFormat="1" applyFont="1" applyFill="1" applyBorder="1" applyAlignment="1">
      <alignment/>
    </xf>
    <xf numFmtId="0" fontId="13" fillId="36" borderId="14" xfId="0" applyFont="1" applyFill="1" applyBorder="1" applyAlignment="1">
      <alignment/>
    </xf>
    <xf numFmtId="3" fontId="24" fillId="36" borderId="14" xfId="0" applyNumberFormat="1" applyFont="1" applyFill="1" applyBorder="1" applyAlignment="1">
      <alignment/>
    </xf>
    <xf numFmtId="3" fontId="24" fillId="36" borderId="44" xfId="0" applyNumberFormat="1" applyFont="1" applyFill="1" applyBorder="1" applyAlignment="1">
      <alignment vertical="center"/>
    </xf>
    <xf numFmtId="3" fontId="24" fillId="36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right" vertical="justify" indent="1"/>
    </xf>
    <xf numFmtId="3" fontId="38" fillId="0" borderId="0" xfId="0" applyNumberFormat="1" applyFont="1" applyBorder="1" applyAlignment="1">
      <alignment horizontal="right"/>
    </xf>
    <xf numFmtId="0" fontId="14" fillId="37" borderId="14" xfId="0" applyFont="1" applyFill="1" applyBorder="1" applyAlignment="1">
      <alignment/>
    </xf>
    <xf numFmtId="3" fontId="24" fillId="37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2" fontId="36" fillId="0" borderId="0" xfId="0" applyNumberFormat="1" applyFont="1" applyFill="1" applyBorder="1" applyAlignment="1">
      <alignment horizontal="left" indent="3"/>
    </xf>
    <xf numFmtId="173" fontId="36" fillId="36" borderId="14" xfId="0" applyNumberFormat="1" applyFont="1" applyFill="1" applyBorder="1" applyAlignment="1">
      <alignment horizontal="left" indent="3"/>
    </xf>
    <xf numFmtId="0" fontId="36" fillId="0" borderId="14" xfId="0" applyNumberFormat="1" applyFont="1" applyFill="1" applyBorder="1" applyAlignment="1">
      <alignment horizontal="left" indent="3"/>
    </xf>
    <xf numFmtId="173" fontId="36" fillId="36" borderId="14" xfId="0" applyNumberFormat="1" applyFont="1" applyFill="1" applyBorder="1" applyAlignment="1">
      <alignment horizontal="left" indent="2"/>
    </xf>
    <xf numFmtId="1" fontId="36" fillId="36" borderId="14" xfId="0" applyNumberFormat="1" applyFont="1" applyFill="1" applyBorder="1" applyAlignment="1">
      <alignment horizontal="left" indent="3"/>
    </xf>
    <xf numFmtId="1" fontId="36" fillId="36" borderId="14" xfId="0" applyNumberFormat="1" applyFont="1" applyFill="1" applyBorder="1" applyAlignment="1">
      <alignment horizontal="left" indent="2"/>
    </xf>
    <xf numFmtId="0" fontId="22" fillId="0" borderId="7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/>
    </xf>
    <xf numFmtId="0" fontId="0" fillId="0" borderId="81" xfId="0" applyFont="1" applyFill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vertical="distributed"/>
    </xf>
    <xf numFmtId="172" fontId="7" fillId="37" borderId="0" xfId="0" applyNumberFormat="1" applyFont="1" applyFill="1" applyBorder="1" applyAlignment="1">
      <alignment horizontal="right" vertical="justify" indent="1"/>
    </xf>
    <xf numFmtId="169" fontId="7" fillId="33" borderId="0" xfId="0" applyNumberFormat="1" applyFont="1" applyFill="1" applyAlignment="1">
      <alignment horizontal="right" vertical="justify" indent="1"/>
    </xf>
    <xf numFmtId="0" fontId="10" fillId="37" borderId="0" xfId="0" applyFont="1" applyFill="1" applyBorder="1" applyAlignment="1">
      <alignment/>
    </xf>
    <xf numFmtId="0" fontId="31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3" fontId="24" fillId="36" borderId="16" xfId="0" applyNumberFormat="1" applyFont="1" applyFill="1" applyBorder="1" applyAlignment="1">
      <alignment/>
    </xf>
    <xf numFmtId="3" fontId="24" fillId="36" borderId="16" xfId="0" applyNumberFormat="1" applyFont="1" applyFill="1" applyBorder="1" applyAlignment="1">
      <alignment/>
    </xf>
    <xf numFmtId="3" fontId="24" fillId="36" borderId="78" xfId="0" applyNumberFormat="1" applyFont="1" applyFill="1" applyBorder="1" applyAlignment="1">
      <alignment/>
    </xf>
    <xf numFmtId="3" fontId="24" fillId="36" borderId="52" xfId="0" applyNumberFormat="1" applyFont="1" applyFill="1" applyBorder="1" applyAlignment="1">
      <alignment/>
    </xf>
    <xf numFmtId="3" fontId="24" fillId="36" borderId="44" xfId="0" applyNumberFormat="1" applyFont="1" applyFill="1" applyBorder="1" applyAlignment="1">
      <alignment/>
    </xf>
    <xf numFmtId="0" fontId="13" fillId="36" borderId="15" xfId="0" applyFont="1" applyFill="1" applyBorder="1" applyAlignment="1">
      <alignment/>
    </xf>
    <xf numFmtId="3" fontId="24" fillId="36" borderId="15" xfId="0" applyNumberFormat="1" applyFont="1" applyFill="1" applyBorder="1" applyAlignment="1">
      <alignment vertical="center"/>
    </xf>
    <xf numFmtId="3" fontId="24" fillId="36" borderId="52" xfId="0" applyNumberFormat="1" applyFont="1" applyFill="1" applyBorder="1" applyAlignment="1">
      <alignment vertical="center"/>
    </xf>
    <xf numFmtId="3" fontId="24" fillId="36" borderId="31" xfId="0" applyNumberFormat="1" applyFont="1" applyFill="1" applyBorder="1" applyAlignment="1">
      <alignment/>
    </xf>
    <xf numFmtId="3" fontId="24" fillId="36" borderId="48" xfId="0" applyNumberFormat="1" applyFont="1" applyFill="1" applyBorder="1" applyAlignment="1">
      <alignment/>
    </xf>
    <xf numFmtId="3" fontId="24" fillId="36" borderId="24" xfId="0" applyNumberFormat="1" applyFont="1" applyFill="1" applyBorder="1" applyAlignment="1">
      <alignment/>
    </xf>
    <xf numFmtId="3" fontId="24" fillId="36" borderId="15" xfId="0" applyNumberFormat="1" applyFont="1" applyFill="1" applyBorder="1" applyAlignment="1">
      <alignment horizontal="right" vertical="center"/>
    </xf>
    <xf numFmtId="3" fontId="24" fillId="36" borderId="52" xfId="0" applyNumberFormat="1" applyFont="1" applyFill="1" applyBorder="1" applyAlignment="1">
      <alignment horizontal="right" vertical="center"/>
    </xf>
    <xf numFmtId="0" fontId="37" fillId="36" borderId="0" xfId="0" applyFont="1" applyFill="1" applyAlignment="1">
      <alignment/>
    </xf>
    <xf numFmtId="173" fontId="41" fillId="36" borderId="0" xfId="0" applyNumberFormat="1" applyFont="1" applyFill="1" applyAlignment="1">
      <alignment horizontal="right" vertical="center" inden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37" fillId="36" borderId="0" xfId="0" applyFont="1" applyFill="1" applyAlignment="1">
      <alignment horizontal="left"/>
    </xf>
    <xf numFmtId="173" fontId="25" fillId="36" borderId="0" xfId="0" applyNumberFormat="1" applyFont="1" applyFill="1" applyAlignment="1">
      <alignment horizontal="left" vertical="center" indent="1"/>
    </xf>
    <xf numFmtId="0" fontId="37" fillId="37" borderId="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37" fillId="36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distributed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distributed"/>
    </xf>
    <xf numFmtId="0" fontId="25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distributed" wrapText="1"/>
    </xf>
    <xf numFmtId="0" fontId="2" fillId="0" borderId="88" xfId="0" applyFont="1" applyBorder="1" applyAlignment="1">
      <alignment horizontal="left" vertical="distributed" wrapText="1"/>
    </xf>
    <xf numFmtId="0" fontId="14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0" fillId="0" borderId="72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" fontId="8" fillId="33" borderId="60" xfId="0" applyNumberFormat="1" applyFont="1" applyFill="1" applyBorder="1" applyAlignment="1">
      <alignment horizontal="center" vertical="distributed"/>
    </xf>
    <xf numFmtId="3" fontId="8" fillId="33" borderId="44" xfId="0" applyNumberFormat="1" applyFont="1" applyFill="1" applyBorder="1" applyAlignment="1">
      <alignment horizontal="center" vertical="distributed"/>
    </xf>
    <xf numFmtId="0" fontId="8" fillId="0" borderId="15" xfId="0" applyFont="1" applyBorder="1" applyAlignment="1">
      <alignment horizontal="center"/>
    </xf>
    <xf numFmtId="3" fontId="38" fillId="33" borderId="60" xfId="0" applyNumberFormat="1" applyFont="1" applyFill="1" applyBorder="1" applyAlignment="1">
      <alignment horizontal="center" vertical="distributed"/>
    </xf>
    <xf numFmtId="3" fontId="38" fillId="33" borderId="44" xfId="0" applyNumberFormat="1" applyFont="1" applyFill="1" applyBorder="1" applyAlignment="1">
      <alignment horizontal="center" vertical="distributed"/>
    </xf>
    <xf numFmtId="3" fontId="38" fillId="33" borderId="53" xfId="0" applyNumberFormat="1" applyFont="1" applyFill="1" applyBorder="1" applyAlignment="1">
      <alignment horizontal="center" vertical="distributed"/>
    </xf>
    <xf numFmtId="3" fontId="38" fillId="33" borderId="75" xfId="0" applyNumberFormat="1" applyFont="1" applyFill="1" applyBorder="1" applyAlignment="1">
      <alignment horizontal="center" vertical="distributed"/>
    </xf>
    <xf numFmtId="3" fontId="38" fillId="33" borderId="51" xfId="0" applyNumberFormat="1" applyFont="1" applyFill="1" applyBorder="1" applyAlignment="1">
      <alignment horizontal="center" vertical="distributed"/>
    </xf>
    <xf numFmtId="3" fontId="8" fillId="33" borderId="53" xfId="0" applyNumberFormat="1" applyFont="1" applyFill="1" applyBorder="1" applyAlignment="1">
      <alignment horizontal="center" vertical="distributed"/>
    </xf>
    <xf numFmtId="0" fontId="9" fillId="0" borderId="0" xfId="0" applyFont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3" fillId="36" borderId="60" xfId="0" applyFont="1" applyFill="1" applyBorder="1" applyAlignment="1">
      <alignment horizontal="center"/>
    </xf>
    <xf numFmtId="0" fontId="33" fillId="36" borderId="44" xfId="0" applyFont="1" applyFill="1" applyBorder="1" applyAlignment="1">
      <alignment horizontal="center"/>
    </xf>
    <xf numFmtId="0" fontId="33" fillId="36" borderId="7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36" borderId="72" xfId="0" applyFont="1" applyFill="1" applyBorder="1" applyAlignment="1">
      <alignment horizontal="center"/>
    </xf>
    <xf numFmtId="0" fontId="33" fillId="36" borderId="48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ranova\AppData\Local\Temp\Rozpo&#269;et%202012-14%20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.strana"/>
      <sheetName val="V"/>
      <sheetName val="V-7"/>
      <sheetName val="V-8"/>
      <sheetName val="V-9"/>
      <sheetName val="N"/>
      <sheetName val="N-7"/>
      <sheetName val="N-8"/>
      <sheetName val="N-9"/>
      <sheetName val="V-kom.8"/>
      <sheetName val="N-kom.7"/>
      <sheetName val="N-kom.8"/>
      <sheetName val="N.kom.9"/>
      <sheetName val="Star.,Moz.,Vet."/>
      <sheetName val="Transf."/>
      <sheetName val="Tab.NaV 11 €"/>
      <sheetName val="Tab.NaV 12 €"/>
      <sheetName val="Tab.NaV 13€"/>
    </sheetNames>
    <sheetDataSet>
      <sheetData sheetId="9">
        <row r="68">
          <cell r="C68">
            <v>44762</v>
          </cell>
          <cell r="D68">
            <v>44850</v>
          </cell>
          <cell r="E68">
            <v>44850</v>
          </cell>
        </row>
        <row r="73">
          <cell r="B73">
            <v>129</v>
          </cell>
          <cell r="C73">
            <v>140</v>
          </cell>
          <cell r="D73">
            <v>156</v>
          </cell>
          <cell r="E73">
            <v>170</v>
          </cell>
        </row>
        <row r="75">
          <cell r="B75">
            <v>129</v>
          </cell>
          <cell r="C75">
            <v>140</v>
          </cell>
          <cell r="D75">
            <v>156</v>
          </cell>
          <cell r="E75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5">
      <selection activeCell="G54" sqref="G54"/>
    </sheetView>
  </sheetViews>
  <sheetFormatPr defaultColWidth="9.140625" defaultRowHeight="12.75"/>
  <sheetData>
    <row r="1" spans="1:9" ht="15.75">
      <c r="A1" s="651" t="s">
        <v>29</v>
      </c>
      <c r="B1" s="651"/>
      <c r="C1" s="651"/>
      <c r="D1" s="651"/>
      <c r="E1" s="651"/>
      <c r="F1" s="651"/>
      <c r="G1" s="651"/>
      <c r="H1" s="651"/>
      <c r="I1" s="651"/>
    </row>
    <row r="2" spans="1:9" ht="15.75">
      <c r="A2" s="651" t="s">
        <v>76</v>
      </c>
      <c r="B2" s="651"/>
      <c r="C2" s="651"/>
      <c r="D2" s="651"/>
      <c r="E2" s="651"/>
      <c r="F2" s="651"/>
      <c r="G2" s="651"/>
      <c r="H2" s="651"/>
      <c r="I2" s="651"/>
    </row>
    <row r="3" spans="1:9" ht="15.75">
      <c r="A3" s="651" t="s">
        <v>77</v>
      </c>
      <c r="B3" s="651"/>
      <c r="C3" s="651"/>
      <c r="D3" s="651"/>
      <c r="E3" s="651"/>
      <c r="F3" s="651"/>
      <c r="G3" s="651"/>
      <c r="H3" s="651"/>
      <c r="I3" s="651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41"/>
      <c r="B8" s="41"/>
      <c r="C8" s="41"/>
      <c r="D8" s="41"/>
      <c r="E8" s="41"/>
      <c r="F8" s="41"/>
      <c r="G8" s="41"/>
      <c r="H8" s="41"/>
      <c r="I8" s="41"/>
    </row>
    <row r="9" spans="1:9" ht="15">
      <c r="A9" s="41"/>
      <c r="B9" s="41"/>
      <c r="C9" s="41"/>
      <c r="D9" s="41"/>
      <c r="E9" s="41"/>
      <c r="F9" s="41"/>
      <c r="G9" s="41"/>
      <c r="H9" s="41"/>
      <c r="I9" s="41"/>
    </row>
    <row r="21" spans="1:14" ht="18">
      <c r="A21" s="654" t="s">
        <v>40</v>
      </c>
      <c r="B21" s="654"/>
      <c r="C21" s="654"/>
      <c r="D21" s="654"/>
      <c r="E21" s="654"/>
      <c r="F21" s="654"/>
      <c r="G21" s="654"/>
      <c r="H21" s="654"/>
      <c r="I21" s="654"/>
      <c r="J21" s="383"/>
      <c r="K21" s="383"/>
      <c r="L21" s="383"/>
      <c r="M21" s="383"/>
      <c r="N21" s="383"/>
    </row>
    <row r="22" spans="1:14" ht="18">
      <c r="A22" s="654" t="s">
        <v>30</v>
      </c>
      <c r="B22" s="654"/>
      <c r="C22" s="654"/>
      <c r="D22" s="654"/>
      <c r="E22" s="654"/>
      <c r="F22" s="654"/>
      <c r="G22" s="654"/>
      <c r="H22" s="654"/>
      <c r="I22" s="654"/>
      <c r="J22" s="383"/>
      <c r="K22" s="383"/>
      <c r="L22" s="383"/>
      <c r="M22" s="383"/>
      <c r="N22" s="383"/>
    </row>
    <row r="23" spans="1:14" ht="18">
      <c r="A23" s="654" t="s">
        <v>373</v>
      </c>
      <c r="B23" s="654"/>
      <c r="C23" s="654"/>
      <c r="D23" s="654"/>
      <c r="E23" s="654"/>
      <c r="F23" s="654"/>
      <c r="G23" s="654"/>
      <c r="H23" s="654"/>
      <c r="I23" s="654"/>
      <c r="J23" s="383"/>
      <c r="K23" s="383"/>
      <c r="L23" s="383"/>
      <c r="M23" s="383"/>
      <c r="N23" s="383"/>
    </row>
    <row r="44" spans="1:14" ht="15">
      <c r="A44" s="15" t="s">
        <v>31</v>
      </c>
      <c r="B44" s="16"/>
      <c r="C44" s="16"/>
      <c r="F44" s="653" t="s">
        <v>313</v>
      </c>
      <c r="G44" s="653"/>
      <c r="H44" s="653"/>
      <c r="I44" s="653"/>
      <c r="J44" s="45"/>
      <c r="K44" s="653"/>
      <c r="L44" s="653"/>
      <c r="M44" s="653"/>
      <c r="N44" s="653"/>
    </row>
    <row r="45" spans="1:13" ht="15">
      <c r="A45" s="16" t="s">
        <v>32</v>
      </c>
      <c r="B45" s="16"/>
      <c r="C45" s="16"/>
      <c r="F45" s="46" t="s">
        <v>75</v>
      </c>
      <c r="G45" s="46"/>
      <c r="H45" s="46"/>
      <c r="J45" s="46"/>
      <c r="K45" s="46"/>
      <c r="L45" s="46"/>
      <c r="M45" s="46"/>
    </row>
    <row r="46" spans="1:3" ht="15">
      <c r="A46" s="16" t="s">
        <v>33</v>
      </c>
      <c r="B46" s="16"/>
      <c r="C46" s="16"/>
    </row>
    <row r="47" spans="1:3" ht="15">
      <c r="A47" s="16"/>
      <c r="B47" s="16"/>
      <c r="C47" s="16"/>
    </row>
    <row r="48" spans="1:3" ht="15">
      <c r="A48" s="16"/>
      <c r="B48" s="16"/>
      <c r="C48" s="16"/>
    </row>
    <row r="49" spans="1:3" ht="15">
      <c r="A49" s="16"/>
      <c r="B49" s="16"/>
      <c r="C49" s="16"/>
    </row>
    <row r="50" spans="1:3" ht="15">
      <c r="A50" s="16"/>
      <c r="B50" s="16"/>
      <c r="C50" s="16"/>
    </row>
    <row r="51" spans="1:3" ht="18.75" customHeight="1">
      <c r="A51" s="652" t="s">
        <v>418</v>
      </c>
      <c r="B51" s="651"/>
      <c r="C51" s="651"/>
    </row>
  </sheetData>
  <sheetProtection/>
  <mergeCells count="9">
    <mergeCell ref="A1:I1"/>
    <mergeCell ref="A2:I2"/>
    <mergeCell ref="A3:I3"/>
    <mergeCell ref="A51:C51"/>
    <mergeCell ref="K44:N44"/>
    <mergeCell ref="F44:I44"/>
    <mergeCell ref="A21:I21"/>
    <mergeCell ref="A22:I22"/>
    <mergeCell ref="A23:I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00">
      <selection activeCell="C317" sqref="C317"/>
    </sheetView>
  </sheetViews>
  <sheetFormatPr defaultColWidth="9.140625" defaultRowHeight="12.75"/>
  <cols>
    <col min="1" max="1" width="37.7109375" style="1" customWidth="1"/>
    <col min="2" max="3" width="12.421875" style="6" customWidth="1"/>
    <col min="4" max="4" width="12.421875" style="1" customWidth="1"/>
    <col min="5" max="5" width="12.57421875" style="1" customWidth="1"/>
    <col min="6" max="16384" width="9.140625" style="1" customWidth="1"/>
  </cols>
  <sheetData>
    <row r="1" spans="2:5" ht="11.25" customHeight="1">
      <c r="B1" s="65"/>
      <c r="C1" s="65"/>
      <c r="D1" s="65"/>
      <c r="E1" s="391" t="s">
        <v>188</v>
      </c>
    </row>
    <row r="2" spans="2:5" ht="11.25" customHeight="1">
      <c r="B2" s="365" t="s">
        <v>346</v>
      </c>
      <c r="C2" s="59">
        <v>2012</v>
      </c>
      <c r="D2" s="59">
        <v>2013</v>
      </c>
      <c r="E2" s="59">
        <v>2014</v>
      </c>
    </row>
    <row r="3" spans="2:5" ht="11.25" customHeight="1">
      <c r="B3" s="59" t="s">
        <v>347</v>
      </c>
      <c r="C3" s="66"/>
      <c r="D3" s="66"/>
      <c r="E3" s="66"/>
    </row>
    <row r="4" spans="1:5" ht="15.75" customHeight="1">
      <c r="A4" s="373" t="s">
        <v>280</v>
      </c>
      <c r="B4" s="67"/>
      <c r="C4" s="67"/>
      <c r="D4" s="67"/>
      <c r="E4" s="67"/>
    </row>
    <row r="5" spans="1:5" ht="15.75" customHeight="1">
      <c r="A5" s="322" t="s">
        <v>195</v>
      </c>
      <c r="B5" s="67"/>
      <c r="C5" s="67"/>
      <c r="D5" s="67"/>
      <c r="E5" s="67"/>
    </row>
    <row r="6" spans="2:5" ht="12" customHeight="1">
      <c r="B6" s="67"/>
      <c r="C6" s="67"/>
      <c r="D6" s="67"/>
      <c r="E6" s="67"/>
    </row>
    <row r="7" ht="20.25" customHeight="1">
      <c r="A7" s="2" t="s">
        <v>7</v>
      </c>
    </row>
    <row r="8" ht="12" customHeight="1">
      <c r="C8" s="1"/>
    </row>
    <row r="9" spans="1:5" ht="12" customHeight="1">
      <c r="A9" s="85" t="s">
        <v>163</v>
      </c>
      <c r="B9" s="86">
        <f>SUM(B15:B31)</f>
        <v>360488</v>
      </c>
      <c r="C9" s="86">
        <f>SUM(C15:C31)</f>
        <v>372788</v>
      </c>
      <c r="D9" s="86">
        <f>SUM(D15:D31)</f>
        <v>391702</v>
      </c>
      <c r="E9" s="87">
        <f>SUM(E15:E31)</f>
        <v>391702</v>
      </c>
    </row>
    <row r="10" spans="1:4" ht="12" customHeight="1">
      <c r="A10" s="88" t="s">
        <v>174</v>
      </c>
      <c r="B10" s="71"/>
      <c r="C10" s="71"/>
      <c r="D10" s="71"/>
    </row>
    <row r="11" spans="1:4" ht="12" customHeight="1">
      <c r="A11" s="88" t="s">
        <v>330</v>
      </c>
      <c r="B11" s="71"/>
      <c r="C11" s="71"/>
      <c r="D11" s="71"/>
    </row>
    <row r="12" spans="1:4" ht="12" customHeight="1">
      <c r="A12" s="88" t="s">
        <v>175</v>
      </c>
      <c r="B12" s="71"/>
      <c r="C12" s="71"/>
      <c r="D12" s="71"/>
    </row>
    <row r="13" spans="1:4" ht="12" customHeight="1">
      <c r="A13" s="88" t="s">
        <v>331</v>
      </c>
      <c r="B13" s="71"/>
      <c r="C13" s="71"/>
      <c r="D13" s="71"/>
    </row>
    <row r="14" spans="1:4" ht="9.75" customHeight="1">
      <c r="A14" s="88"/>
      <c r="B14" s="71"/>
      <c r="C14" s="71"/>
      <c r="D14" s="71"/>
    </row>
    <row r="15" spans="1:5" ht="12" customHeight="1">
      <c r="A15" s="89" t="s">
        <v>272</v>
      </c>
      <c r="B15" s="6">
        <v>191132</v>
      </c>
      <c r="C15" s="6">
        <v>196032</v>
      </c>
      <c r="D15" s="6">
        <v>202139</v>
      </c>
      <c r="E15" s="6">
        <v>202139</v>
      </c>
    </row>
    <row r="16" spans="1:5" ht="12" customHeight="1">
      <c r="A16" s="89" t="s">
        <v>41</v>
      </c>
      <c r="B16" s="6">
        <v>55247</v>
      </c>
      <c r="C16" s="6">
        <v>57947</v>
      </c>
      <c r="D16" s="6">
        <v>60535</v>
      </c>
      <c r="E16" s="6">
        <v>60535</v>
      </c>
    </row>
    <row r="17" spans="1:5" ht="12" customHeight="1">
      <c r="A17" s="89" t="s">
        <v>68</v>
      </c>
      <c r="B17" s="6">
        <v>2157</v>
      </c>
      <c r="C17" s="6">
        <v>2157</v>
      </c>
      <c r="D17" s="6">
        <v>1540</v>
      </c>
      <c r="E17" s="6">
        <v>1540</v>
      </c>
    </row>
    <row r="18" spans="1:5" ht="12" customHeight="1">
      <c r="A18" s="89" t="s">
        <v>334</v>
      </c>
      <c r="B18" s="6">
        <v>2450</v>
      </c>
      <c r="C18" s="6">
        <v>2590</v>
      </c>
      <c r="D18" s="6">
        <v>2650</v>
      </c>
      <c r="E18" s="6">
        <v>2650</v>
      </c>
    </row>
    <row r="19" spans="1:5" ht="12" customHeight="1">
      <c r="A19" s="89" t="s">
        <v>274</v>
      </c>
      <c r="B19" s="6">
        <v>16719</v>
      </c>
      <c r="C19" s="6">
        <v>17419</v>
      </c>
      <c r="D19" s="6">
        <v>18350</v>
      </c>
      <c r="E19" s="6">
        <v>18350</v>
      </c>
    </row>
    <row r="20" spans="1:5" ht="12" customHeight="1">
      <c r="A20" s="89" t="s">
        <v>42</v>
      </c>
      <c r="B20" s="6">
        <v>8834</v>
      </c>
      <c r="C20" s="6">
        <v>9834</v>
      </c>
      <c r="D20" s="6">
        <v>11930</v>
      </c>
      <c r="E20" s="6">
        <v>11930</v>
      </c>
    </row>
    <row r="21" spans="1:5" ht="12" customHeight="1">
      <c r="A21" s="89" t="s">
        <v>43</v>
      </c>
      <c r="B21" s="6">
        <v>2390</v>
      </c>
      <c r="C21" s="6">
        <v>2890</v>
      </c>
      <c r="D21" s="6">
        <v>3650</v>
      </c>
      <c r="E21" s="6">
        <v>3650</v>
      </c>
    </row>
    <row r="22" spans="1:5" ht="12" customHeight="1">
      <c r="A22" s="89" t="s">
        <v>44</v>
      </c>
      <c r="B22" s="6">
        <v>7589</v>
      </c>
      <c r="C22" s="6">
        <v>7589</v>
      </c>
      <c r="D22" s="6">
        <v>8600</v>
      </c>
      <c r="E22" s="6">
        <v>8600</v>
      </c>
    </row>
    <row r="23" spans="1:5" ht="12" customHeight="1">
      <c r="A23" s="89" t="s">
        <v>45</v>
      </c>
      <c r="B23" s="6">
        <v>2700</v>
      </c>
      <c r="C23" s="6">
        <v>2700</v>
      </c>
      <c r="D23" s="6">
        <v>2980</v>
      </c>
      <c r="E23" s="6">
        <v>2980</v>
      </c>
    </row>
    <row r="24" spans="1:5" ht="12" customHeight="1">
      <c r="A24" s="89" t="s">
        <v>46</v>
      </c>
      <c r="B24" s="6">
        <v>15925</v>
      </c>
      <c r="C24" s="6">
        <v>17125</v>
      </c>
      <c r="D24" s="6">
        <v>18720</v>
      </c>
      <c r="E24" s="6">
        <v>18720</v>
      </c>
    </row>
    <row r="25" spans="1:5" ht="12" customHeight="1">
      <c r="A25" s="89" t="s">
        <v>181</v>
      </c>
      <c r="B25" s="6">
        <v>1596</v>
      </c>
      <c r="C25" s="6">
        <v>1996</v>
      </c>
      <c r="D25" s="6">
        <v>2250</v>
      </c>
      <c r="E25" s="6">
        <v>2250</v>
      </c>
    </row>
    <row r="26" spans="1:5" ht="12" customHeight="1">
      <c r="A26" s="89" t="s">
        <v>69</v>
      </c>
      <c r="B26" s="6">
        <v>166</v>
      </c>
      <c r="C26" s="6">
        <v>166</v>
      </c>
      <c r="D26" s="6">
        <v>166</v>
      </c>
      <c r="E26" s="6">
        <v>166</v>
      </c>
    </row>
    <row r="27" spans="1:5" ht="12" customHeight="1">
      <c r="A27" s="89" t="s">
        <v>70</v>
      </c>
      <c r="B27" s="6">
        <v>166</v>
      </c>
      <c r="C27" s="6">
        <v>166</v>
      </c>
      <c r="D27" s="6">
        <v>166</v>
      </c>
      <c r="E27" s="6">
        <v>166</v>
      </c>
    </row>
    <row r="28" spans="1:5" ht="12" customHeight="1">
      <c r="A28" s="89" t="s">
        <v>48</v>
      </c>
      <c r="B28" s="6">
        <v>1160</v>
      </c>
      <c r="C28" s="6">
        <v>1160</v>
      </c>
      <c r="D28" s="6">
        <v>1660</v>
      </c>
      <c r="E28" s="6">
        <v>1660</v>
      </c>
    </row>
    <row r="29" spans="1:5" ht="12" customHeight="1">
      <c r="A29" s="89" t="s">
        <v>11</v>
      </c>
      <c r="B29" s="6">
        <v>15429</v>
      </c>
      <c r="C29" s="6">
        <v>16129</v>
      </c>
      <c r="D29" s="6">
        <v>17430</v>
      </c>
      <c r="E29" s="6">
        <v>17430</v>
      </c>
    </row>
    <row r="30" spans="1:5" ht="12" customHeight="1">
      <c r="A30" s="89" t="s">
        <v>49</v>
      </c>
      <c r="B30" s="6">
        <v>36242</v>
      </c>
      <c r="C30" s="6">
        <v>36242</v>
      </c>
      <c r="D30" s="6">
        <v>38240</v>
      </c>
      <c r="E30" s="6">
        <v>38240</v>
      </c>
    </row>
    <row r="31" spans="1:5" ht="12" customHeight="1">
      <c r="A31" s="89" t="s">
        <v>71</v>
      </c>
      <c r="B31" s="6">
        <v>586</v>
      </c>
      <c r="C31" s="6">
        <v>646</v>
      </c>
      <c r="D31" s="6">
        <v>696</v>
      </c>
      <c r="E31" s="6">
        <v>696</v>
      </c>
    </row>
    <row r="32" spans="1:5" ht="9" customHeight="1">
      <c r="A32" s="89"/>
      <c r="D32" s="6"/>
      <c r="E32" s="6"/>
    </row>
    <row r="33" spans="1:5" s="250" customFormat="1" ht="12" customHeight="1">
      <c r="A33" s="90" t="s">
        <v>164</v>
      </c>
      <c r="B33" s="91">
        <f>SUM(B36+B37+B38+B39+B40+B41+B42+B43+B44+B45+B46+B47+B48)</f>
        <v>711374</v>
      </c>
      <c r="C33" s="91">
        <f>SUM(C36+C37+C38+C39+C40+C41+C42+C43+C44+C45+C46+C47+C48)</f>
        <v>748945</v>
      </c>
      <c r="D33" s="91">
        <f>SUM(D36+D37+D38+D39+D40+D41+D42+D43+D44+D45+D46+D47+D48)</f>
        <v>800280</v>
      </c>
      <c r="E33" s="92">
        <f>SUM(E36+E37+E38+E39+E40+E41+E42+E43+E44+E45+E46+E47+E48)</f>
        <v>800280</v>
      </c>
    </row>
    <row r="34" spans="1:4" ht="12" customHeight="1">
      <c r="A34" s="82" t="s">
        <v>72</v>
      </c>
      <c r="B34" s="75"/>
      <c r="C34" s="75"/>
      <c r="D34" s="75"/>
    </row>
    <row r="35" spans="2:4" ht="8.25" customHeight="1">
      <c r="B35" s="75"/>
      <c r="C35" s="75"/>
      <c r="D35" s="75"/>
    </row>
    <row r="36" spans="1:5" ht="12" customHeight="1">
      <c r="A36" s="89" t="s">
        <v>272</v>
      </c>
      <c r="B36" s="6">
        <v>33200</v>
      </c>
      <c r="C36" s="6">
        <v>35060</v>
      </c>
      <c r="D36" s="6">
        <v>37515</v>
      </c>
      <c r="E36" s="6">
        <v>37515</v>
      </c>
    </row>
    <row r="37" spans="1:5" ht="12" customHeight="1">
      <c r="A37" s="93" t="s">
        <v>41</v>
      </c>
      <c r="B37" s="6">
        <v>36906</v>
      </c>
      <c r="C37" s="6">
        <v>38952</v>
      </c>
      <c r="D37" s="6">
        <v>41679</v>
      </c>
      <c r="E37" s="6">
        <v>41679</v>
      </c>
    </row>
    <row r="38" spans="1:5" ht="12" customHeight="1">
      <c r="A38" s="89" t="s">
        <v>334</v>
      </c>
      <c r="B38" s="6">
        <v>12003</v>
      </c>
      <c r="C38" s="6">
        <v>12804</v>
      </c>
      <c r="D38" s="6">
        <v>13701</v>
      </c>
      <c r="E38" s="6">
        <v>13701</v>
      </c>
    </row>
    <row r="39" spans="1:5" ht="12" customHeight="1">
      <c r="A39" s="89" t="s">
        <v>274</v>
      </c>
      <c r="B39" s="6">
        <v>7328</v>
      </c>
      <c r="C39" s="6">
        <v>8594</v>
      </c>
      <c r="D39" s="6">
        <v>9196</v>
      </c>
      <c r="E39" s="6">
        <v>9196</v>
      </c>
    </row>
    <row r="40" spans="1:5" ht="12" customHeight="1">
      <c r="A40" s="93" t="s">
        <v>42</v>
      </c>
      <c r="B40" s="6">
        <v>128553</v>
      </c>
      <c r="C40" s="6">
        <v>134981</v>
      </c>
      <c r="D40" s="6">
        <v>144430</v>
      </c>
      <c r="E40" s="6">
        <v>144430</v>
      </c>
    </row>
    <row r="41" spans="1:5" ht="12" customHeight="1">
      <c r="A41" s="93" t="s">
        <v>43</v>
      </c>
      <c r="B41" s="6">
        <v>29380</v>
      </c>
      <c r="C41" s="6">
        <v>30849</v>
      </c>
      <c r="D41" s="6">
        <v>33009</v>
      </c>
      <c r="E41" s="6">
        <v>33009</v>
      </c>
    </row>
    <row r="42" spans="1:5" ht="12" customHeight="1">
      <c r="A42" s="93" t="s">
        <v>44</v>
      </c>
      <c r="B42" s="6">
        <v>81464</v>
      </c>
      <c r="C42" s="6">
        <v>85864</v>
      </c>
      <c r="D42" s="6">
        <v>91875</v>
      </c>
      <c r="E42" s="6">
        <v>91875</v>
      </c>
    </row>
    <row r="43" spans="1:5" ht="12" customHeight="1">
      <c r="A43" s="93" t="s">
        <v>45</v>
      </c>
      <c r="B43" s="6">
        <v>40012</v>
      </c>
      <c r="C43" s="6">
        <v>42013</v>
      </c>
      <c r="D43" s="6">
        <v>44954</v>
      </c>
      <c r="E43" s="6">
        <v>44954</v>
      </c>
    </row>
    <row r="44" spans="1:5" ht="12" customHeight="1">
      <c r="A44" s="93" t="s">
        <v>46</v>
      </c>
      <c r="B44" s="6">
        <v>16433</v>
      </c>
      <c r="C44" s="6">
        <v>17255</v>
      </c>
      <c r="D44" s="6">
        <v>18463</v>
      </c>
      <c r="E44" s="6">
        <v>18463</v>
      </c>
    </row>
    <row r="45" spans="1:5" ht="12" customHeight="1">
      <c r="A45" s="93" t="s">
        <v>47</v>
      </c>
      <c r="B45" s="6">
        <v>29616</v>
      </c>
      <c r="C45" s="6">
        <v>31097</v>
      </c>
      <c r="D45" s="6">
        <v>33274</v>
      </c>
      <c r="E45" s="6">
        <v>33274</v>
      </c>
    </row>
    <row r="46" spans="1:5" ht="12" customHeight="1">
      <c r="A46" s="93" t="s">
        <v>48</v>
      </c>
      <c r="B46" s="6">
        <v>25167</v>
      </c>
      <c r="C46" s="6">
        <v>26516</v>
      </c>
      <c r="D46" s="6">
        <v>28276</v>
      </c>
      <c r="E46" s="6">
        <v>28276</v>
      </c>
    </row>
    <row r="47" spans="1:5" ht="12" customHeight="1">
      <c r="A47" s="93" t="s">
        <v>11</v>
      </c>
      <c r="B47" s="6">
        <v>267227</v>
      </c>
      <c r="C47" s="6">
        <v>280589</v>
      </c>
      <c r="D47" s="6">
        <v>299231</v>
      </c>
      <c r="E47" s="6">
        <v>299231</v>
      </c>
    </row>
    <row r="48" spans="1:5" ht="12" customHeight="1">
      <c r="A48" s="93" t="s">
        <v>49</v>
      </c>
      <c r="B48" s="6">
        <v>4085</v>
      </c>
      <c r="C48" s="6">
        <v>4371</v>
      </c>
      <c r="D48" s="6">
        <v>4677</v>
      </c>
      <c r="E48" s="6">
        <v>4677</v>
      </c>
    </row>
    <row r="49" spans="1:5" ht="12" customHeight="1">
      <c r="A49" s="93"/>
      <c r="D49" s="6"/>
      <c r="E49" s="6"/>
    </row>
    <row r="50" spans="1:5" s="250" customFormat="1" ht="12" customHeight="1">
      <c r="A50" s="90" t="s">
        <v>165</v>
      </c>
      <c r="B50" s="94">
        <f>SUM(B52+B56+B61+B67+B70+B74+B81+B85+B92+B97+B101+B104+B107+B111+B118+B130+B133)</f>
        <v>149559</v>
      </c>
      <c r="C50" s="94">
        <f>SUM(C52+C56+C61+C67+C70+C74+C81+C85+C92+C97+C101+C104+C107+C111+C118+C130+C133)</f>
        <v>253130</v>
      </c>
      <c r="D50" s="94">
        <f>SUM(D52+D56+D61+D67+D70+D74+D81+D85+D92+D97+D101+D104+D107+D111+D118+D130+D133)</f>
        <v>200017</v>
      </c>
      <c r="E50" s="95">
        <f>SUM(E52+E56+E61+E67+E70+E74+E81+E85+E92+E97+E101+E104+E107+E111+E118+E130+E133)</f>
        <v>213780</v>
      </c>
    </row>
    <row r="51" spans="1:3" ht="11.25" customHeight="1">
      <c r="A51" s="5"/>
      <c r="B51" s="71"/>
      <c r="C51" s="1"/>
    </row>
    <row r="52" spans="1:5" ht="12" customHeight="1">
      <c r="A52" s="99" t="s">
        <v>272</v>
      </c>
      <c r="B52" s="97">
        <f>SUM(B53:B54)</f>
        <v>9130</v>
      </c>
      <c r="C52" s="97">
        <f>SUM(C53:C54)</f>
        <v>9970</v>
      </c>
      <c r="D52" s="97">
        <f>SUM(D53:D54)</f>
        <v>10250</v>
      </c>
      <c r="E52" s="97">
        <f>SUM(E53:E54)</f>
        <v>10700</v>
      </c>
    </row>
    <row r="53" spans="1:5" ht="12" customHeight="1">
      <c r="A53" s="93" t="s">
        <v>400</v>
      </c>
      <c r="B53" s="6">
        <v>6640</v>
      </c>
      <c r="C53" s="6">
        <v>6640</v>
      </c>
      <c r="D53" s="6">
        <v>6750</v>
      </c>
      <c r="E53" s="6">
        <v>6900</v>
      </c>
    </row>
    <row r="54" spans="1:5" ht="12" customHeight="1">
      <c r="A54" s="93" t="s">
        <v>50</v>
      </c>
      <c r="B54" s="6">
        <v>2490</v>
      </c>
      <c r="C54" s="6">
        <v>3330</v>
      </c>
      <c r="D54" s="6">
        <v>3500</v>
      </c>
      <c r="E54" s="6">
        <v>3800</v>
      </c>
    </row>
    <row r="55" spans="1:3" ht="10.5" customHeight="1">
      <c r="A55" s="93"/>
      <c r="C55" s="1"/>
    </row>
    <row r="56" spans="1:5" ht="12" customHeight="1">
      <c r="A56" s="96" t="s">
        <v>125</v>
      </c>
      <c r="B56" s="97">
        <f>SUM(B57:B59)</f>
        <v>6473</v>
      </c>
      <c r="C56" s="97">
        <f>SUM(C57:C59)</f>
        <v>2490</v>
      </c>
      <c r="D56" s="97">
        <f>SUM(D57:D59)</f>
        <v>4980</v>
      </c>
      <c r="E56" s="97">
        <f>SUM(E57:E59)</f>
        <v>5300</v>
      </c>
    </row>
    <row r="57" spans="1:5" ht="12" customHeight="1">
      <c r="A57" s="93" t="s">
        <v>294</v>
      </c>
      <c r="B57" s="6">
        <v>1316</v>
      </c>
      <c r="C57" s="6">
        <v>2490</v>
      </c>
      <c r="D57" s="6">
        <v>2490</v>
      </c>
      <c r="E57" s="6">
        <v>2650</v>
      </c>
    </row>
    <row r="58" spans="1:5" ht="12" customHeight="1">
      <c r="A58" s="93" t="s">
        <v>137</v>
      </c>
      <c r="B58" s="74">
        <v>2426</v>
      </c>
      <c r="C58" s="74">
        <v>0</v>
      </c>
      <c r="D58" s="74">
        <v>0</v>
      </c>
      <c r="E58" s="74">
        <v>0</v>
      </c>
    </row>
    <row r="59" spans="1:5" ht="12" customHeight="1">
      <c r="A59" s="93" t="s">
        <v>50</v>
      </c>
      <c r="B59" s="74">
        <v>2731</v>
      </c>
      <c r="C59" s="74">
        <v>0</v>
      </c>
      <c r="D59" s="74">
        <v>2490</v>
      </c>
      <c r="E59" s="74">
        <v>2650</v>
      </c>
    </row>
    <row r="60" spans="1:3" ht="11.25" customHeight="1">
      <c r="A60" s="93"/>
      <c r="C60" s="1"/>
    </row>
    <row r="61" spans="1:5" ht="12" customHeight="1">
      <c r="A61" s="96" t="s">
        <v>335</v>
      </c>
      <c r="B61" s="97">
        <f>SUM(B62:B62)</f>
        <v>996</v>
      </c>
      <c r="C61" s="97">
        <f>SUM(C62:C62)</f>
        <v>1660</v>
      </c>
      <c r="D61" s="97">
        <f>SUM(D62:D62)</f>
        <v>1660</v>
      </c>
      <c r="E61" s="97">
        <f>SUM(E62:E62)</f>
        <v>2000</v>
      </c>
    </row>
    <row r="62" spans="1:5" ht="12" customHeight="1">
      <c r="A62" s="93" t="s">
        <v>51</v>
      </c>
      <c r="B62" s="6">
        <v>996</v>
      </c>
      <c r="C62" s="6">
        <v>1660</v>
      </c>
      <c r="D62" s="6">
        <v>1660</v>
      </c>
      <c r="E62" s="6">
        <v>2000</v>
      </c>
    </row>
    <row r="63" spans="1:5" ht="12" customHeight="1">
      <c r="A63" s="93"/>
      <c r="B63" s="65"/>
      <c r="C63" s="65"/>
      <c r="D63" s="65"/>
      <c r="E63" s="391" t="s">
        <v>188</v>
      </c>
    </row>
    <row r="64" spans="1:5" ht="12" customHeight="1">
      <c r="A64" s="93"/>
      <c r="B64" s="365" t="s">
        <v>346</v>
      </c>
      <c r="C64" s="59">
        <v>2012</v>
      </c>
      <c r="D64" s="59">
        <v>2013</v>
      </c>
      <c r="E64" s="59">
        <v>2014</v>
      </c>
    </row>
    <row r="65" spans="1:5" ht="12" customHeight="1">
      <c r="A65" s="93"/>
      <c r="B65" s="59" t="s">
        <v>347</v>
      </c>
      <c r="C65" s="66"/>
      <c r="D65" s="66"/>
      <c r="E65" s="66"/>
    </row>
    <row r="66" spans="1:5" ht="12" customHeight="1">
      <c r="A66" s="93"/>
      <c r="D66" s="6"/>
      <c r="E66" s="6"/>
    </row>
    <row r="67" spans="1:5" ht="12" customHeight="1">
      <c r="A67" s="98" t="s">
        <v>275</v>
      </c>
      <c r="B67" s="97">
        <f>SUM(B68:B68)</f>
        <v>996</v>
      </c>
      <c r="C67" s="97">
        <f>SUM(C68:C68)</f>
        <v>996</v>
      </c>
      <c r="D67" s="97">
        <f>SUM(D68:D68)</f>
        <v>996</v>
      </c>
      <c r="E67" s="97">
        <f>SUM(E68:E68)</f>
        <v>1100</v>
      </c>
    </row>
    <row r="68" spans="1:5" ht="12" customHeight="1">
      <c r="A68" s="93" t="s">
        <v>51</v>
      </c>
      <c r="B68" s="6">
        <v>996</v>
      </c>
      <c r="C68" s="6">
        <v>996</v>
      </c>
      <c r="D68" s="6">
        <v>996</v>
      </c>
      <c r="E68" s="6">
        <v>1100</v>
      </c>
    </row>
    <row r="69" spans="1:3" ht="12" customHeight="1">
      <c r="A69" s="93"/>
      <c r="C69" s="1"/>
    </row>
    <row r="70" spans="1:5" ht="12" customHeight="1">
      <c r="A70" s="96" t="s">
        <v>126</v>
      </c>
      <c r="B70" s="97">
        <f>SUM(B71:B72)</f>
        <v>13617</v>
      </c>
      <c r="C70" s="97">
        <f>SUM(C71:C72)</f>
        <v>15619</v>
      </c>
      <c r="D70" s="97">
        <f>SUM(D71:D72)</f>
        <v>36513</v>
      </c>
      <c r="E70" s="97">
        <f>SUM(E71:E72)</f>
        <v>36694</v>
      </c>
    </row>
    <row r="71" spans="1:5" ht="12" customHeight="1">
      <c r="A71" s="93" t="s">
        <v>179</v>
      </c>
      <c r="B71" s="74">
        <v>3319</v>
      </c>
      <c r="C71" s="6">
        <v>3319</v>
      </c>
      <c r="D71" s="6">
        <v>3319</v>
      </c>
      <c r="E71" s="6">
        <v>3500</v>
      </c>
    </row>
    <row r="72" spans="1:5" ht="12" customHeight="1">
      <c r="A72" s="93" t="s">
        <v>297</v>
      </c>
      <c r="B72" s="6">
        <v>10298</v>
      </c>
      <c r="C72" s="6">
        <v>12300</v>
      </c>
      <c r="D72" s="6">
        <v>33194</v>
      </c>
      <c r="E72" s="6">
        <v>33194</v>
      </c>
    </row>
    <row r="73" spans="1:5" ht="12" customHeight="1">
      <c r="A73" s="93"/>
      <c r="B73" s="365"/>
      <c r="C73" s="364"/>
      <c r="D73" s="364"/>
      <c r="E73" s="364"/>
    </row>
    <row r="74" spans="1:5" ht="12" customHeight="1">
      <c r="A74" s="96" t="s">
        <v>127</v>
      </c>
      <c r="B74" s="97">
        <f>SUM(B75:B78)</f>
        <v>6639</v>
      </c>
      <c r="C74" s="97">
        <f>SUM(C75:C78)</f>
        <v>33319</v>
      </c>
      <c r="D74" s="97">
        <f>SUM(D75:D78)</f>
        <v>3500</v>
      </c>
      <c r="E74" s="97">
        <f>SUM(E75:E78)</f>
        <v>4000</v>
      </c>
    </row>
    <row r="75" spans="1:5" ht="12" customHeight="1">
      <c r="A75" s="93" t="s">
        <v>52</v>
      </c>
      <c r="B75" s="6">
        <v>1660</v>
      </c>
      <c r="C75" s="74">
        <v>0</v>
      </c>
      <c r="D75" s="74">
        <v>0</v>
      </c>
      <c r="E75" s="74">
        <v>0</v>
      </c>
    </row>
    <row r="76" spans="1:5" ht="12" customHeight="1">
      <c r="A76" s="93" t="s">
        <v>166</v>
      </c>
      <c r="B76" s="6">
        <v>3319</v>
      </c>
      <c r="C76" s="6">
        <v>3319</v>
      </c>
      <c r="D76" s="6">
        <v>3500</v>
      </c>
      <c r="E76" s="6">
        <v>4000</v>
      </c>
    </row>
    <row r="77" spans="1:5" ht="12" customHeight="1">
      <c r="A77" s="93" t="s">
        <v>50</v>
      </c>
      <c r="B77" s="74">
        <v>1660</v>
      </c>
      <c r="C77" s="74">
        <v>0</v>
      </c>
      <c r="D77" s="74">
        <v>0</v>
      </c>
      <c r="E77" s="74">
        <v>0</v>
      </c>
    </row>
    <row r="78" spans="1:5" ht="12" customHeight="1">
      <c r="A78" s="93" t="s">
        <v>375</v>
      </c>
      <c r="B78" s="74">
        <v>0</v>
      </c>
      <c r="C78" s="6">
        <v>30000</v>
      </c>
      <c r="D78" s="74">
        <v>0</v>
      </c>
      <c r="E78" s="74">
        <v>0</v>
      </c>
    </row>
    <row r="79" spans="1:5" ht="12" customHeight="1">
      <c r="A79" s="103" t="s">
        <v>374</v>
      </c>
      <c r="B79" s="74"/>
      <c r="D79" s="74"/>
      <c r="E79" s="74"/>
    </row>
    <row r="80" spans="1:5" ht="10.5" customHeight="1">
      <c r="A80" s="93"/>
      <c r="B80" s="74"/>
      <c r="D80" s="74"/>
      <c r="E80" s="74"/>
    </row>
    <row r="81" spans="1:5" ht="12" customHeight="1">
      <c r="A81" s="96" t="s">
        <v>128</v>
      </c>
      <c r="B81" s="97">
        <f>SUM(B82:B84)</f>
        <v>13278</v>
      </c>
      <c r="C81" s="97">
        <f>SUM(C82:C84)</f>
        <v>16597</v>
      </c>
      <c r="D81" s="97">
        <f>SUM(D82:D84)</f>
        <v>33194</v>
      </c>
      <c r="E81" s="97">
        <f>SUM(E82:E84)</f>
        <v>33194</v>
      </c>
    </row>
    <row r="82" spans="1:5" ht="12" customHeight="1">
      <c r="A82" s="93" t="s">
        <v>167</v>
      </c>
      <c r="B82" s="6">
        <v>8328</v>
      </c>
      <c r="C82" s="6">
        <v>16597</v>
      </c>
      <c r="D82" s="6">
        <v>33194</v>
      </c>
      <c r="E82" s="6">
        <v>33194</v>
      </c>
    </row>
    <row r="83" spans="1:5" ht="12" customHeight="1">
      <c r="A83" s="93" t="s">
        <v>359</v>
      </c>
      <c r="B83" s="74">
        <v>4950</v>
      </c>
      <c r="C83" s="74">
        <v>0</v>
      </c>
      <c r="D83" s="74">
        <v>0</v>
      </c>
      <c r="E83" s="74">
        <v>0</v>
      </c>
    </row>
    <row r="84" spans="1:3" ht="9.75" customHeight="1">
      <c r="A84" s="93"/>
      <c r="C84" s="1"/>
    </row>
    <row r="85" spans="1:5" ht="12" customHeight="1">
      <c r="A85" s="96" t="s">
        <v>129</v>
      </c>
      <c r="B85" s="97">
        <f>SUM(B86:B89)</f>
        <v>4979</v>
      </c>
      <c r="C85" s="97">
        <f>SUM(C86:C89)</f>
        <v>53319</v>
      </c>
      <c r="D85" s="97">
        <f>SUM(D86:D89)</f>
        <v>6638</v>
      </c>
      <c r="E85" s="97">
        <f>SUM(E86:E89)</f>
        <v>5160</v>
      </c>
    </row>
    <row r="86" spans="1:5" ht="12" customHeight="1">
      <c r="A86" s="93" t="s">
        <v>67</v>
      </c>
      <c r="B86" s="74">
        <v>1660</v>
      </c>
      <c r="C86" s="74">
        <v>0</v>
      </c>
      <c r="D86" s="74">
        <v>0</v>
      </c>
      <c r="E86" s="6">
        <v>1660</v>
      </c>
    </row>
    <row r="87" spans="1:5" ht="12" customHeight="1">
      <c r="A87" s="93" t="s">
        <v>51</v>
      </c>
      <c r="B87" s="6">
        <v>3319</v>
      </c>
      <c r="C87" s="6">
        <v>3319</v>
      </c>
      <c r="D87" s="6">
        <v>3319</v>
      </c>
      <c r="E87" s="6">
        <v>3500</v>
      </c>
    </row>
    <row r="88" spans="1:5" ht="12" customHeight="1">
      <c r="A88" s="93" t="s">
        <v>136</v>
      </c>
      <c r="B88" s="74">
        <v>0</v>
      </c>
      <c r="C88" s="74">
        <v>0</v>
      </c>
      <c r="D88" s="74">
        <v>3319</v>
      </c>
      <c r="E88" s="74">
        <v>0</v>
      </c>
    </row>
    <row r="89" spans="1:5" ht="12" customHeight="1">
      <c r="A89" s="93" t="s">
        <v>375</v>
      </c>
      <c r="B89" s="74">
        <v>0</v>
      </c>
      <c r="C89" s="6">
        <v>50000</v>
      </c>
      <c r="D89" s="74">
        <v>0</v>
      </c>
      <c r="E89" s="74">
        <v>0</v>
      </c>
    </row>
    <row r="90" spans="1:5" ht="12" customHeight="1">
      <c r="A90" s="103" t="s">
        <v>374</v>
      </c>
      <c r="B90" s="74"/>
      <c r="C90" s="74"/>
      <c r="D90" s="74"/>
      <c r="E90" s="74"/>
    </row>
    <row r="91" spans="1:5" ht="9.75" customHeight="1">
      <c r="A91" s="93"/>
      <c r="C91" s="1"/>
      <c r="D91" s="6"/>
      <c r="E91" s="6"/>
    </row>
    <row r="92" spans="1:5" ht="12" customHeight="1">
      <c r="A92" s="96" t="s">
        <v>130</v>
      </c>
      <c r="B92" s="97">
        <f>SUM(B93:B95)</f>
        <v>7469</v>
      </c>
      <c r="C92" s="97">
        <f>SUM(C93:C95)</f>
        <v>2490</v>
      </c>
      <c r="D92" s="97">
        <f>SUM(D93:D95)</f>
        <v>2650</v>
      </c>
      <c r="E92" s="97">
        <f>SUM(E93:E95)</f>
        <v>2980</v>
      </c>
    </row>
    <row r="93" spans="1:5" ht="12" customHeight="1">
      <c r="A93" s="93" t="s">
        <v>64</v>
      </c>
      <c r="B93" s="6">
        <v>2490</v>
      </c>
      <c r="C93" s="6">
        <v>2490</v>
      </c>
      <c r="D93" s="74">
        <v>2650</v>
      </c>
      <c r="E93" s="74">
        <v>2980</v>
      </c>
    </row>
    <row r="94" spans="1:5" ht="12" customHeight="1">
      <c r="A94" s="93" t="s">
        <v>67</v>
      </c>
      <c r="B94" s="74">
        <v>1660</v>
      </c>
      <c r="C94" s="74">
        <v>0</v>
      </c>
      <c r="D94" s="74">
        <v>0</v>
      </c>
      <c r="E94" s="74">
        <v>0</v>
      </c>
    </row>
    <row r="95" spans="1:5" ht="12" customHeight="1">
      <c r="A95" s="93" t="s">
        <v>137</v>
      </c>
      <c r="B95" s="74">
        <v>3319</v>
      </c>
      <c r="C95" s="74">
        <v>0</v>
      </c>
      <c r="D95" s="74">
        <v>0</v>
      </c>
      <c r="E95" s="74">
        <v>0</v>
      </c>
    </row>
    <row r="96" spans="1:5" ht="10.5" customHeight="1">
      <c r="A96" s="93"/>
      <c r="B96" s="74"/>
      <c r="C96" s="74"/>
      <c r="D96" s="74"/>
      <c r="E96" s="74"/>
    </row>
    <row r="97" spans="1:5" ht="12" customHeight="1">
      <c r="A97" s="96" t="s">
        <v>131</v>
      </c>
      <c r="B97" s="75">
        <f>SUM(B98:B99)</f>
        <v>3320</v>
      </c>
      <c r="C97" s="75">
        <f>SUM(C98:C99)</f>
        <v>4150</v>
      </c>
      <c r="D97" s="75">
        <f>SUM(D98:D99)</f>
        <v>4979</v>
      </c>
      <c r="E97" s="75">
        <f>SUM(E98:E99)</f>
        <v>5160</v>
      </c>
    </row>
    <row r="98" spans="1:5" ht="12" customHeight="1">
      <c r="A98" s="93" t="s">
        <v>64</v>
      </c>
      <c r="B98" s="74">
        <v>1660</v>
      </c>
      <c r="C98" s="6">
        <v>2490</v>
      </c>
      <c r="D98" s="6">
        <v>3319</v>
      </c>
      <c r="E98" s="6">
        <v>3500</v>
      </c>
    </row>
    <row r="99" spans="1:5" ht="12" customHeight="1">
      <c r="A99" s="93" t="s">
        <v>50</v>
      </c>
      <c r="B99" s="74">
        <v>1660</v>
      </c>
      <c r="C99" s="6">
        <v>1660</v>
      </c>
      <c r="D99" s="74">
        <v>1660</v>
      </c>
      <c r="E99" s="74">
        <v>1660</v>
      </c>
    </row>
    <row r="100" spans="1:3" ht="10.5" customHeight="1">
      <c r="A100" s="93"/>
      <c r="C100" s="1"/>
    </row>
    <row r="101" spans="1:5" ht="12" customHeight="1">
      <c r="A101" s="98" t="s">
        <v>168</v>
      </c>
      <c r="B101" s="75">
        <f>SUM(B102:B102)</f>
        <v>996</v>
      </c>
      <c r="C101" s="75">
        <f>SUM(C102:C102)</f>
        <v>1660</v>
      </c>
      <c r="D101" s="75">
        <f>SUM(D102:D102)</f>
        <v>1660</v>
      </c>
      <c r="E101" s="75">
        <f>SUM(E102:E102)</f>
        <v>1660</v>
      </c>
    </row>
    <row r="102" spans="1:5" ht="12" customHeight="1">
      <c r="A102" s="93" t="s">
        <v>315</v>
      </c>
      <c r="B102" s="74">
        <v>996</v>
      </c>
      <c r="C102" s="6">
        <v>1660</v>
      </c>
      <c r="D102" s="6">
        <v>1660</v>
      </c>
      <c r="E102" s="6">
        <v>1660</v>
      </c>
    </row>
    <row r="103" spans="1:3" ht="9" customHeight="1">
      <c r="A103" s="93"/>
      <c r="C103" s="1"/>
    </row>
    <row r="104" spans="1:5" ht="12" customHeight="1">
      <c r="A104" s="99" t="s">
        <v>186</v>
      </c>
      <c r="B104" s="97">
        <f>SUM(B105)</f>
        <v>996</v>
      </c>
      <c r="C104" s="97">
        <f>SUM(C105)</f>
        <v>1660</v>
      </c>
      <c r="D104" s="97">
        <f>SUM(D105)</f>
        <v>1660</v>
      </c>
      <c r="E104" s="97">
        <f>SUM(E105)</f>
        <v>1660</v>
      </c>
    </row>
    <row r="105" spans="1:5" ht="12" customHeight="1">
      <c r="A105" s="93" t="s">
        <v>64</v>
      </c>
      <c r="B105" s="6">
        <v>996</v>
      </c>
      <c r="C105" s="6">
        <v>1660</v>
      </c>
      <c r="D105" s="6">
        <v>1660</v>
      </c>
      <c r="E105" s="6">
        <v>1660</v>
      </c>
    </row>
    <row r="106" spans="1:5" ht="9" customHeight="1">
      <c r="A106" s="93"/>
      <c r="D106" s="6"/>
      <c r="E106" s="6"/>
    </row>
    <row r="107" spans="1:5" ht="12" customHeight="1">
      <c r="A107" s="99" t="s">
        <v>132</v>
      </c>
      <c r="B107" s="97">
        <f>SUM(B108:B109)</f>
        <v>10690</v>
      </c>
      <c r="C107" s="97">
        <f>SUM(C108:C109)</f>
        <v>1660</v>
      </c>
      <c r="D107" s="97">
        <f>SUM(D108:D109)</f>
        <v>1660</v>
      </c>
      <c r="E107" s="97">
        <f>SUM(E108:E109)</f>
        <v>1660</v>
      </c>
    </row>
    <row r="108" spans="1:6" ht="12" customHeight="1">
      <c r="A108" s="93" t="s">
        <v>64</v>
      </c>
      <c r="B108" s="6">
        <v>1660</v>
      </c>
      <c r="C108" s="6">
        <v>1660</v>
      </c>
      <c r="D108" s="6">
        <v>1660</v>
      </c>
      <c r="E108" s="6">
        <v>1660</v>
      </c>
      <c r="F108" s="74"/>
    </row>
    <row r="109" spans="1:5" ht="12" customHeight="1">
      <c r="A109" s="93" t="s">
        <v>298</v>
      </c>
      <c r="B109" s="74">
        <v>9030</v>
      </c>
      <c r="C109" s="74">
        <v>0</v>
      </c>
      <c r="D109" s="74">
        <v>0</v>
      </c>
      <c r="E109" s="74">
        <v>0</v>
      </c>
    </row>
    <row r="110" spans="1:5" ht="13.5" customHeight="1">
      <c r="A110" s="93"/>
      <c r="B110" s="74"/>
      <c r="C110" s="74"/>
      <c r="D110" s="74"/>
      <c r="E110" s="74"/>
    </row>
    <row r="111" spans="1:5" ht="12" customHeight="1">
      <c r="A111" s="99" t="s">
        <v>133</v>
      </c>
      <c r="B111" s="97">
        <f>SUM(B112+B113+B114+B115+B116)</f>
        <v>17608</v>
      </c>
      <c r="C111" s="97">
        <f>SUM(C112+C113+C114+C116)</f>
        <v>21577</v>
      </c>
      <c r="D111" s="97">
        <f>SUM(D112+D113+D114+D116)</f>
        <v>6100</v>
      </c>
      <c r="E111" s="97">
        <f>SUM(E112+E113+E114+E116)</f>
        <v>11880</v>
      </c>
    </row>
    <row r="112" spans="1:5" ht="12" customHeight="1">
      <c r="A112" s="93" t="s">
        <v>64</v>
      </c>
      <c r="B112" s="6">
        <v>2349</v>
      </c>
      <c r="C112" s="6">
        <v>4980</v>
      </c>
      <c r="D112" s="6">
        <v>6100</v>
      </c>
      <c r="E112" s="6">
        <v>6880</v>
      </c>
    </row>
    <row r="113" spans="1:5" ht="12" customHeight="1">
      <c r="A113" s="93" t="s">
        <v>295</v>
      </c>
      <c r="B113" s="6">
        <v>3319</v>
      </c>
      <c r="C113" s="74">
        <v>0</v>
      </c>
      <c r="D113" s="74">
        <v>0</v>
      </c>
      <c r="E113" s="74">
        <v>0</v>
      </c>
    </row>
    <row r="114" spans="1:5" ht="12" customHeight="1">
      <c r="A114" s="93" t="s">
        <v>299</v>
      </c>
      <c r="B114" s="74">
        <v>5000</v>
      </c>
      <c r="C114" s="74">
        <v>0</v>
      </c>
      <c r="D114" s="74">
        <v>0</v>
      </c>
      <c r="E114" s="74">
        <v>5000</v>
      </c>
    </row>
    <row r="115" spans="1:6" ht="12" customHeight="1">
      <c r="A115" s="93" t="s">
        <v>360</v>
      </c>
      <c r="B115" s="74">
        <v>6940</v>
      </c>
      <c r="C115" s="74">
        <v>0</v>
      </c>
      <c r="D115" s="74">
        <v>0</v>
      </c>
      <c r="E115" s="74">
        <v>0</v>
      </c>
      <c r="F115" s="74"/>
    </row>
    <row r="116" spans="1:5" ht="12" customHeight="1">
      <c r="A116" s="93" t="s">
        <v>264</v>
      </c>
      <c r="B116" s="74">
        <v>0</v>
      </c>
      <c r="C116" s="74">
        <v>16597</v>
      </c>
      <c r="D116" s="74">
        <v>0</v>
      </c>
      <c r="E116" s="74">
        <v>0</v>
      </c>
    </row>
    <row r="117" spans="1:5" ht="12" customHeight="1">
      <c r="A117" s="93"/>
      <c r="B117" s="74"/>
      <c r="C117" s="74"/>
      <c r="D117" s="74"/>
      <c r="E117" s="74"/>
    </row>
    <row r="118" spans="1:5" ht="12" customHeight="1">
      <c r="A118" s="96" t="s">
        <v>134</v>
      </c>
      <c r="B118" s="97">
        <f>SUM(B119:B124)</f>
        <v>39833</v>
      </c>
      <c r="C118" s="97">
        <f>SUM(C119:C124)</f>
        <v>69684</v>
      </c>
      <c r="D118" s="97">
        <f>SUM(D119:D124)</f>
        <v>66806</v>
      </c>
      <c r="E118" s="97">
        <f>SUM(E119:E124)</f>
        <v>74684</v>
      </c>
    </row>
    <row r="119" spans="1:5" ht="12" customHeight="1">
      <c r="A119" s="93" t="s">
        <v>169</v>
      </c>
      <c r="B119" s="74">
        <v>0</v>
      </c>
      <c r="C119" s="74">
        <v>16597</v>
      </c>
      <c r="D119" s="74">
        <v>8298</v>
      </c>
      <c r="E119" s="74">
        <v>16597</v>
      </c>
    </row>
    <row r="120" spans="1:5" ht="12" customHeight="1">
      <c r="A120" s="93" t="s">
        <v>64</v>
      </c>
      <c r="B120" s="6">
        <v>26555</v>
      </c>
      <c r="C120" s="6">
        <v>28200</v>
      </c>
      <c r="D120" s="6">
        <v>29920</v>
      </c>
      <c r="E120" s="6">
        <v>33200</v>
      </c>
    </row>
    <row r="121" spans="1:5" ht="12" customHeight="1">
      <c r="A121" s="93" t="s">
        <v>78</v>
      </c>
      <c r="B121" s="74">
        <v>0</v>
      </c>
      <c r="C121" s="74">
        <v>16597</v>
      </c>
      <c r="D121" s="74">
        <v>8298</v>
      </c>
      <c r="E121" s="74">
        <v>16597</v>
      </c>
    </row>
    <row r="122" spans="1:5" ht="12" customHeight="1">
      <c r="A122" s="93" t="s">
        <v>296</v>
      </c>
      <c r="B122" s="74">
        <v>6639</v>
      </c>
      <c r="C122" s="74">
        <v>0</v>
      </c>
      <c r="D122" s="74">
        <v>0</v>
      </c>
      <c r="E122" s="74">
        <v>0</v>
      </c>
    </row>
    <row r="123" spans="1:5" ht="12" customHeight="1">
      <c r="A123" s="93" t="s">
        <v>299</v>
      </c>
      <c r="B123" s="74">
        <v>0</v>
      </c>
      <c r="C123" s="74">
        <v>0</v>
      </c>
      <c r="D123" s="74">
        <v>12000</v>
      </c>
      <c r="E123" s="74">
        <v>0</v>
      </c>
    </row>
    <row r="124" spans="1:5" ht="12" customHeight="1">
      <c r="A124" s="93" t="s">
        <v>332</v>
      </c>
      <c r="B124" s="74">
        <v>6639</v>
      </c>
      <c r="C124" s="74">
        <v>8290</v>
      </c>
      <c r="D124" s="74">
        <v>8290</v>
      </c>
      <c r="E124" s="74">
        <v>8290</v>
      </c>
    </row>
    <row r="125" spans="1:5" ht="12" customHeight="1">
      <c r="A125" s="93"/>
      <c r="B125" s="74"/>
      <c r="C125" s="74"/>
      <c r="D125" s="74"/>
      <c r="E125" s="74"/>
    </row>
    <row r="126" spans="1:5" ht="12" customHeight="1">
      <c r="A126" s="93"/>
      <c r="B126" s="65"/>
      <c r="C126" s="65"/>
      <c r="D126" s="65"/>
      <c r="E126" s="391" t="s">
        <v>188</v>
      </c>
    </row>
    <row r="127" spans="1:5" ht="12" customHeight="1">
      <c r="A127" s="93"/>
      <c r="B127" s="365" t="s">
        <v>346</v>
      </c>
      <c r="C127" s="59">
        <v>2012</v>
      </c>
      <c r="D127" s="59">
        <v>2013</v>
      </c>
      <c r="E127" s="59">
        <v>2014</v>
      </c>
    </row>
    <row r="128" spans="1:5" ht="12" customHeight="1">
      <c r="A128" s="93"/>
      <c r="B128" s="59" t="s">
        <v>347</v>
      </c>
      <c r="C128" s="66"/>
      <c r="D128" s="66"/>
      <c r="E128" s="66"/>
    </row>
    <row r="129" spans="1:5" ht="12" customHeight="1">
      <c r="A129" s="93"/>
      <c r="B129" s="59"/>
      <c r="C129" s="66"/>
      <c r="D129" s="66"/>
      <c r="E129" s="66"/>
    </row>
    <row r="130" spans="1:5" ht="12" customHeight="1">
      <c r="A130" s="96" t="s">
        <v>376</v>
      </c>
      <c r="B130" s="75">
        <f>SUM(B131)</f>
        <v>0</v>
      </c>
      <c r="C130" s="75">
        <f>SUM(C131)</f>
        <v>2000</v>
      </c>
      <c r="D130" s="75">
        <f>SUM(D131)</f>
        <v>2000</v>
      </c>
      <c r="E130" s="75">
        <f>SUM(E131)</f>
        <v>2000</v>
      </c>
    </row>
    <row r="131" spans="1:5" ht="12" customHeight="1">
      <c r="A131" s="93" t="s">
        <v>64</v>
      </c>
      <c r="B131" s="74">
        <v>0</v>
      </c>
      <c r="C131" s="74">
        <v>2000</v>
      </c>
      <c r="D131" s="74">
        <v>2000</v>
      </c>
      <c r="E131" s="74">
        <v>2000</v>
      </c>
    </row>
    <row r="132" spans="1:5" ht="12" customHeight="1">
      <c r="A132" s="93"/>
      <c r="B132" s="59"/>
      <c r="C132" s="66"/>
      <c r="D132" s="66"/>
      <c r="E132" s="66"/>
    </row>
    <row r="133" spans="1:6" ht="12" customHeight="1">
      <c r="A133" s="96" t="s">
        <v>135</v>
      </c>
      <c r="B133" s="97">
        <f>B134+B135</f>
        <v>12539</v>
      </c>
      <c r="C133" s="97">
        <f>C134+C135</f>
        <v>14279</v>
      </c>
      <c r="D133" s="97">
        <f>D134+D135</f>
        <v>14771</v>
      </c>
      <c r="E133" s="97">
        <f>E134+E135</f>
        <v>13948</v>
      </c>
      <c r="F133" s="6"/>
    </row>
    <row r="134" spans="1:5" ht="12" customHeight="1">
      <c r="A134" s="93" t="s">
        <v>65</v>
      </c>
      <c r="B134" s="6">
        <v>10318</v>
      </c>
      <c r="C134" s="6">
        <v>11958</v>
      </c>
      <c r="D134" s="6">
        <v>12450</v>
      </c>
      <c r="E134" s="6">
        <v>11948</v>
      </c>
    </row>
    <row r="135" spans="1:5" ht="12" customHeight="1">
      <c r="A135" s="93" t="s">
        <v>176</v>
      </c>
      <c r="B135" s="6">
        <v>2221</v>
      </c>
      <c r="C135" s="6">
        <v>2321</v>
      </c>
      <c r="D135" s="6">
        <v>2321</v>
      </c>
      <c r="E135" s="6">
        <v>2000</v>
      </c>
    </row>
    <row r="136" spans="1:3" ht="12" customHeight="1">
      <c r="A136" s="93"/>
      <c r="C136" s="1"/>
    </row>
    <row r="137" spans="1:5" s="250" customFormat="1" ht="12" customHeight="1">
      <c r="A137" s="100" t="s">
        <v>140</v>
      </c>
      <c r="B137" s="94">
        <v>398</v>
      </c>
      <c r="C137" s="94">
        <v>398</v>
      </c>
      <c r="D137" s="94">
        <v>498</v>
      </c>
      <c r="E137" s="95">
        <v>498</v>
      </c>
    </row>
    <row r="138" spans="3:6" ht="13.5" customHeight="1">
      <c r="C138" s="1"/>
      <c r="F138" s="74"/>
    </row>
    <row r="139" spans="1:6" s="250" customFormat="1" ht="12" customHeight="1">
      <c r="A139" s="100" t="s">
        <v>141</v>
      </c>
      <c r="B139" s="94">
        <v>830</v>
      </c>
      <c r="C139" s="94">
        <v>830</v>
      </c>
      <c r="D139" s="94">
        <v>830</v>
      </c>
      <c r="E139" s="95">
        <v>830</v>
      </c>
      <c r="F139" s="251"/>
    </row>
    <row r="140" spans="1:6" ht="15" customHeight="1">
      <c r="A140" s="101"/>
      <c r="B140" s="102"/>
      <c r="C140" s="102"/>
      <c r="D140" s="102"/>
      <c r="E140" s="102"/>
      <c r="F140" s="74"/>
    </row>
    <row r="141" spans="1:6" s="250" customFormat="1" ht="12" customHeight="1">
      <c r="A141" s="100" t="s">
        <v>170</v>
      </c>
      <c r="B141" s="94">
        <f>SUM(B146:B164)</f>
        <v>221740</v>
      </c>
      <c r="C141" s="94">
        <f>SUM(C146:C164)</f>
        <v>251630</v>
      </c>
      <c r="D141" s="94">
        <f>SUM(D146:D164)</f>
        <v>231055</v>
      </c>
      <c r="E141" s="95">
        <f>SUM(E146:E164)</f>
        <v>231055</v>
      </c>
      <c r="F141" s="251"/>
    </row>
    <row r="142" spans="1:6" ht="12" customHeight="1">
      <c r="A142" s="103" t="s">
        <v>401</v>
      </c>
      <c r="B142" s="71"/>
      <c r="C142" s="71"/>
      <c r="D142" s="71"/>
      <c r="E142" s="71"/>
      <c r="F142" s="74"/>
    </row>
    <row r="143" spans="1:6" ht="12" customHeight="1">
      <c r="A143" s="103" t="s">
        <v>339</v>
      </c>
      <c r="B143" s="71"/>
      <c r="C143" s="71"/>
      <c r="D143" s="71"/>
      <c r="E143" s="71"/>
      <c r="F143" s="74"/>
    </row>
    <row r="144" spans="1:5" ht="12" customHeight="1">
      <c r="A144" s="103" t="s">
        <v>333</v>
      </c>
      <c r="B144" s="71"/>
      <c r="C144" s="71"/>
      <c r="D144" s="71"/>
      <c r="E144" s="71"/>
    </row>
    <row r="145" spans="1:5" ht="12" customHeight="1">
      <c r="A145" s="134"/>
      <c r="B145" s="102"/>
      <c r="C145" s="102"/>
      <c r="D145" s="102"/>
      <c r="E145" s="102"/>
    </row>
    <row r="146" spans="1:5" ht="12" customHeight="1">
      <c r="A146" s="89" t="s">
        <v>273</v>
      </c>
      <c r="B146" s="6">
        <v>4198</v>
      </c>
      <c r="C146" s="6">
        <v>4405</v>
      </c>
      <c r="D146" s="6">
        <v>4392</v>
      </c>
      <c r="E146" s="6">
        <v>4392</v>
      </c>
    </row>
    <row r="147" spans="1:5" ht="12" customHeight="1">
      <c r="A147" s="104" t="s">
        <v>53</v>
      </c>
      <c r="B147" s="6">
        <v>11368</v>
      </c>
      <c r="C147" s="6">
        <v>13097</v>
      </c>
      <c r="D147" s="6">
        <v>13077</v>
      </c>
      <c r="E147" s="6">
        <v>13077</v>
      </c>
    </row>
    <row r="148" spans="1:6" ht="12" customHeight="1">
      <c r="A148" s="104" t="s">
        <v>54</v>
      </c>
      <c r="B148" s="6">
        <v>8554</v>
      </c>
      <c r="C148" s="6">
        <v>664</v>
      </c>
      <c r="D148" s="6">
        <v>664</v>
      </c>
      <c r="E148" s="6">
        <v>664</v>
      </c>
      <c r="F148" s="75"/>
    </row>
    <row r="149" spans="1:6" ht="12" customHeight="1">
      <c r="A149" s="89" t="s">
        <v>336</v>
      </c>
      <c r="B149" s="6">
        <v>2015</v>
      </c>
      <c r="C149" s="6">
        <v>2000</v>
      </c>
      <c r="D149" s="6">
        <v>2390</v>
      </c>
      <c r="E149" s="6">
        <v>2390</v>
      </c>
      <c r="F149" s="74"/>
    </row>
    <row r="150" spans="1:5" ht="12" customHeight="1">
      <c r="A150" s="89" t="s">
        <v>276</v>
      </c>
      <c r="B150" s="6">
        <v>21841</v>
      </c>
      <c r="C150" s="6">
        <v>22691</v>
      </c>
      <c r="D150" s="6">
        <v>25891</v>
      </c>
      <c r="E150" s="6">
        <v>25891</v>
      </c>
    </row>
    <row r="151" spans="1:5" ht="12" customHeight="1">
      <c r="A151" s="104" t="s">
        <v>55</v>
      </c>
      <c r="B151" s="6">
        <v>11989</v>
      </c>
      <c r="C151" s="6">
        <v>14895</v>
      </c>
      <c r="D151" s="6">
        <v>15550</v>
      </c>
      <c r="E151" s="6">
        <v>15550</v>
      </c>
    </row>
    <row r="152" spans="1:5" ht="12" customHeight="1">
      <c r="A152" s="104" t="s">
        <v>57</v>
      </c>
      <c r="B152" s="6">
        <v>4938</v>
      </c>
      <c r="C152" s="6">
        <v>4580</v>
      </c>
      <c r="D152" s="6">
        <v>4671</v>
      </c>
      <c r="E152" s="6">
        <v>4671</v>
      </c>
    </row>
    <row r="153" spans="1:5" ht="12" customHeight="1">
      <c r="A153" s="104" t="s">
        <v>56</v>
      </c>
      <c r="B153" s="6">
        <v>15905</v>
      </c>
      <c r="C153" s="6">
        <v>13110</v>
      </c>
      <c r="D153" s="6">
        <v>14100</v>
      </c>
      <c r="E153" s="6">
        <v>14100</v>
      </c>
    </row>
    <row r="154" spans="1:5" ht="12" customHeight="1">
      <c r="A154" s="104" t="s">
        <v>58</v>
      </c>
      <c r="B154" s="6">
        <v>10315</v>
      </c>
      <c r="C154" s="6">
        <v>10915</v>
      </c>
      <c r="D154" s="6">
        <v>11315</v>
      </c>
      <c r="E154" s="6">
        <v>11315</v>
      </c>
    </row>
    <row r="155" spans="1:5" ht="12" customHeight="1">
      <c r="A155" s="104" t="s">
        <v>61</v>
      </c>
      <c r="B155" s="6">
        <v>3417</v>
      </c>
      <c r="C155" s="6">
        <v>3773</v>
      </c>
      <c r="D155" s="6">
        <v>3963</v>
      </c>
      <c r="E155" s="6">
        <v>3963</v>
      </c>
    </row>
    <row r="156" spans="1:5" ht="12" customHeight="1">
      <c r="A156" s="104" t="s">
        <v>180</v>
      </c>
      <c r="B156" s="6">
        <v>6117</v>
      </c>
      <c r="C156" s="6">
        <v>6300</v>
      </c>
      <c r="D156" s="6">
        <v>6517</v>
      </c>
      <c r="E156" s="6">
        <v>6517</v>
      </c>
    </row>
    <row r="157" spans="1:5" ht="12" customHeight="1">
      <c r="A157" s="89" t="s">
        <v>79</v>
      </c>
      <c r="B157" s="6">
        <v>1160</v>
      </c>
      <c r="C157" s="6">
        <v>1660</v>
      </c>
      <c r="D157" s="6">
        <v>1660</v>
      </c>
      <c r="E157" s="6">
        <v>1660</v>
      </c>
    </row>
    <row r="158" spans="1:5" ht="12" customHeight="1">
      <c r="A158" s="104" t="s">
        <v>59</v>
      </c>
      <c r="B158" s="6">
        <v>432</v>
      </c>
      <c r="C158" s="6">
        <v>432</v>
      </c>
      <c r="D158" s="6">
        <v>1660</v>
      </c>
      <c r="E158" s="6">
        <v>1660</v>
      </c>
    </row>
    <row r="159" spans="1:5" ht="12" customHeight="1">
      <c r="A159" s="104" t="s">
        <v>60</v>
      </c>
      <c r="B159" s="6">
        <v>1160</v>
      </c>
      <c r="C159" s="6">
        <v>1660</v>
      </c>
      <c r="D159" s="6">
        <v>1660</v>
      </c>
      <c r="E159" s="6">
        <v>1660</v>
      </c>
    </row>
    <row r="160" spans="1:5" ht="12" customHeight="1">
      <c r="A160" s="104" t="s">
        <v>62</v>
      </c>
      <c r="B160" s="6">
        <v>3771</v>
      </c>
      <c r="C160" s="6">
        <v>4271</v>
      </c>
      <c r="D160" s="6">
        <v>4971</v>
      </c>
      <c r="E160" s="6">
        <v>4971</v>
      </c>
    </row>
    <row r="161" spans="1:5" ht="12" customHeight="1">
      <c r="A161" s="104" t="s">
        <v>37</v>
      </c>
      <c r="B161" s="6">
        <v>93410</v>
      </c>
      <c r="C161" s="6">
        <v>124422</v>
      </c>
      <c r="D161" s="6">
        <v>95410</v>
      </c>
      <c r="E161" s="6">
        <v>95410</v>
      </c>
    </row>
    <row r="162" spans="1:5" ht="12" customHeight="1">
      <c r="A162" s="104" t="s">
        <v>63</v>
      </c>
      <c r="B162" s="6">
        <v>20905</v>
      </c>
      <c r="C162" s="6">
        <v>21610</v>
      </c>
      <c r="D162" s="6">
        <v>21904</v>
      </c>
      <c r="E162" s="6">
        <v>21904</v>
      </c>
    </row>
    <row r="163" spans="1:5" ht="12" customHeight="1">
      <c r="A163" s="89" t="s">
        <v>182</v>
      </c>
      <c r="B163" s="6">
        <v>245</v>
      </c>
      <c r="C163" s="74">
        <v>245</v>
      </c>
      <c r="D163" s="74">
        <v>260</v>
      </c>
      <c r="E163" s="74">
        <v>260</v>
      </c>
    </row>
    <row r="164" spans="1:5" ht="12" customHeight="1">
      <c r="A164" s="104" t="s">
        <v>366</v>
      </c>
      <c r="B164" s="74">
        <v>0</v>
      </c>
      <c r="C164" s="6">
        <v>900</v>
      </c>
      <c r="D164" s="6">
        <v>1000</v>
      </c>
      <c r="E164" s="6">
        <v>1000</v>
      </c>
    </row>
    <row r="165" spans="1:5" ht="12" customHeight="1">
      <c r="A165" s="676"/>
      <c r="B165" s="676"/>
      <c r="C165" s="676"/>
      <c r="D165" s="676"/>
      <c r="E165" s="170"/>
    </row>
    <row r="166" spans="1:5" s="250" customFormat="1" ht="12" customHeight="1">
      <c r="A166" s="100" t="s">
        <v>337</v>
      </c>
      <c r="B166" s="94">
        <f>SUM(B168:B181)</f>
        <v>1909830</v>
      </c>
      <c r="C166" s="94">
        <f>SUM(C168:C181)</f>
        <v>1909830</v>
      </c>
      <c r="D166" s="94">
        <f>SUM(D168:D181)</f>
        <v>1909830</v>
      </c>
      <c r="E166" s="95">
        <f>SUM(E168:E181)</f>
        <v>1909830</v>
      </c>
    </row>
    <row r="167" spans="1:5" s="250" customFormat="1" ht="12" customHeight="1">
      <c r="A167" s="101"/>
      <c r="B167" s="102"/>
      <c r="C167" s="102"/>
      <c r="D167" s="102"/>
      <c r="E167" s="102"/>
    </row>
    <row r="168" spans="1:5" s="250" customFormat="1" ht="12" customHeight="1">
      <c r="A168" s="89" t="s">
        <v>273</v>
      </c>
      <c r="B168" s="259">
        <v>126430</v>
      </c>
      <c r="C168" s="259">
        <v>126430</v>
      </c>
      <c r="D168" s="259">
        <v>126430</v>
      </c>
      <c r="E168" s="259">
        <v>126430</v>
      </c>
    </row>
    <row r="169" spans="1:5" s="250" customFormat="1" ht="12" customHeight="1">
      <c r="A169" s="104" t="s">
        <v>53</v>
      </c>
      <c r="B169" s="259">
        <v>364312</v>
      </c>
      <c r="C169" s="259">
        <v>364312</v>
      </c>
      <c r="D169" s="259">
        <v>364312</v>
      </c>
      <c r="E169" s="259">
        <v>364312</v>
      </c>
    </row>
    <row r="170" spans="1:5" s="250" customFormat="1" ht="12" customHeight="1">
      <c r="A170" s="104" t="s">
        <v>54</v>
      </c>
      <c r="B170" s="259">
        <v>439968</v>
      </c>
      <c r="C170" s="259">
        <v>439968</v>
      </c>
      <c r="D170" s="259">
        <v>439968</v>
      </c>
      <c r="E170" s="259">
        <v>439968</v>
      </c>
    </row>
    <row r="171" spans="1:5" s="250" customFormat="1" ht="12" customHeight="1">
      <c r="A171" s="89" t="s">
        <v>336</v>
      </c>
      <c r="B171" s="259">
        <v>20343</v>
      </c>
      <c r="C171" s="259">
        <v>20343</v>
      </c>
      <c r="D171" s="259">
        <v>20343</v>
      </c>
      <c r="E171" s="259">
        <v>20343</v>
      </c>
    </row>
    <row r="172" spans="1:5" s="250" customFormat="1" ht="12" customHeight="1">
      <c r="A172" s="89" t="s">
        <v>276</v>
      </c>
      <c r="B172" s="259">
        <v>23082</v>
      </c>
      <c r="C172" s="259">
        <v>23082</v>
      </c>
      <c r="D172" s="259">
        <v>23082</v>
      </c>
      <c r="E172" s="259">
        <v>23082</v>
      </c>
    </row>
    <row r="173" spans="1:5" s="250" customFormat="1" ht="12" customHeight="1">
      <c r="A173" s="104" t="s">
        <v>55</v>
      </c>
      <c r="B173" s="259">
        <v>64370</v>
      </c>
      <c r="C173" s="259">
        <v>64370</v>
      </c>
      <c r="D173" s="259">
        <v>64370</v>
      </c>
      <c r="E173" s="259">
        <v>64370</v>
      </c>
    </row>
    <row r="174" spans="1:5" s="250" customFormat="1" ht="12" customHeight="1">
      <c r="A174" s="104" t="s">
        <v>56</v>
      </c>
      <c r="B174" s="259">
        <v>69439</v>
      </c>
      <c r="C174" s="259">
        <v>69439</v>
      </c>
      <c r="D174" s="259">
        <v>69439</v>
      </c>
      <c r="E174" s="259">
        <v>69439</v>
      </c>
    </row>
    <row r="175" spans="1:5" s="250" customFormat="1" ht="12" customHeight="1">
      <c r="A175" s="104" t="s">
        <v>58</v>
      </c>
      <c r="B175" s="259">
        <v>16051</v>
      </c>
      <c r="C175" s="259">
        <v>16051</v>
      </c>
      <c r="D175" s="259">
        <v>16051</v>
      </c>
      <c r="E175" s="259">
        <v>16051</v>
      </c>
    </row>
    <row r="176" spans="1:5" s="250" customFormat="1" ht="12" customHeight="1">
      <c r="A176" s="104" t="s">
        <v>61</v>
      </c>
      <c r="B176" s="259">
        <v>143447</v>
      </c>
      <c r="C176" s="259">
        <v>143447</v>
      </c>
      <c r="D176" s="259">
        <v>143447</v>
      </c>
      <c r="E176" s="259">
        <v>143447</v>
      </c>
    </row>
    <row r="177" spans="1:5" s="250" customFormat="1" ht="12" customHeight="1">
      <c r="A177" s="104" t="s">
        <v>180</v>
      </c>
      <c r="B177" s="259">
        <v>2333</v>
      </c>
      <c r="C177" s="259">
        <v>2333</v>
      </c>
      <c r="D177" s="259">
        <v>2333</v>
      </c>
      <c r="E177" s="259">
        <v>2333</v>
      </c>
    </row>
    <row r="178" spans="1:5" s="250" customFormat="1" ht="12" customHeight="1">
      <c r="A178" s="104" t="s">
        <v>62</v>
      </c>
      <c r="B178" s="259">
        <v>8603</v>
      </c>
      <c r="C178" s="259">
        <v>8603</v>
      </c>
      <c r="D178" s="259">
        <v>8603</v>
      </c>
      <c r="E178" s="259">
        <v>8603</v>
      </c>
    </row>
    <row r="179" spans="1:5" s="250" customFormat="1" ht="12" customHeight="1">
      <c r="A179" s="104" t="s">
        <v>37</v>
      </c>
      <c r="B179" s="259">
        <v>79605</v>
      </c>
      <c r="C179" s="259">
        <v>79605</v>
      </c>
      <c r="D179" s="259">
        <v>79605</v>
      </c>
      <c r="E179" s="259">
        <v>79605</v>
      </c>
    </row>
    <row r="180" spans="1:5" s="250" customFormat="1" ht="12" customHeight="1">
      <c r="A180" s="104" t="s">
        <v>63</v>
      </c>
      <c r="B180" s="259">
        <v>418531</v>
      </c>
      <c r="C180" s="259">
        <v>418531</v>
      </c>
      <c r="D180" s="259">
        <v>418531</v>
      </c>
      <c r="E180" s="259">
        <v>418531</v>
      </c>
    </row>
    <row r="181" spans="1:5" s="250" customFormat="1" ht="12" customHeight="1">
      <c r="A181" s="89" t="s">
        <v>182</v>
      </c>
      <c r="B181" s="259">
        <v>133316</v>
      </c>
      <c r="C181" s="259">
        <v>133316</v>
      </c>
      <c r="D181" s="259">
        <v>133316</v>
      </c>
      <c r="E181" s="259">
        <v>133316</v>
      </c>
    </row>
    <row r="182" spans="1:5" ht="12" customHeight="1">
      <c r="A182" s="104"/>
      <c r="B182" s="105"/>
      <c r="C182" s="105"/>
      <c r="D182" s="105"/>
      <c r="E182" s="105"/>
    </row>
    <row r="183" spans="1:5" s="250" customFormat="1" ht="12" customHeight="1">
      <c r="A183" s="100" t="s">
        <v>171</v>
      </c>
      <c r="B183" s="94">
        <f>SUM(B184:B202)</f>
        <v>21609</v>
      </c>
      <c r="C183" s="94">
        <f>SUM(C186+C187+C192+C193+C194+C195+C196+C197+C198+C199+C200+C201+C202)</f>
        <v>21609</v>
      </c>
      <c r="D183" s="94">
        <f>SUM(D186+D187+D192+D193+D194+D195+D196+D197+D198+D199+D200+D201+D202)</f>
        <v>21809</v>
      </c>
      <c r="E183" s="95">
        <f>SUM(E186+E187+E192+E193+E194+E195+E196+E197+E198+E199+E200+E201+E202)</f>
        <v>21869</v>
      </c>
    </row>
    <row r="184" spans="1:5" ht="12" customHeight="1">
      <c r="A184" s="106" t="s">
        <v>73</v>
      </c>
      <c r="D184" s="6"/>
      <c r="E184" s="6"/>
    </row>
    <row r="185" spans="1:5" ht="10.5" customHeight="1">
      <c r="A185" s="89"/>
      <c r="D185" s="6"/>
      <c r="E185" s="6"/>
    </row>
    <row r="186" spans="1:5" ht="12" customHeight="1">
      <c r="A186" s="89" t="s">
        <v>273</v>
      </c>
      <c r="B186" s="6">
        <v>2091</v>
      </c>
      <c r="C186" s="6">
        <v>2091</v>
      </c>
      <c r="D186" s="6">
        <v>2100</v>
      </c>
      <c r="E186" s="6">
        <v>2100</v>
      </c>
    </row>
    <row r="187" spans="1:5" ht="12" customHeight="1">
      <c r="A187" s="104" t="s">
        <v>53</v>
      </c>
      <c r="B187" s="6">
        <v>5643</v>
      </c>
      <c r="C187" s="6">
        <v>5643</v>
      </c>
      <c r="D187" s="6">
        <v>5663</v>
      </c>
      <c r="E187" s="6">
        <v>5675</v>
      </c>
    </row>
    <row r="188" spans="1:5" ht="12" customHeight="1">
      <c r="A188" s="104"/>
      <c r="B188" s="65"/>
      <c r="C188" s="65"/>
      <c r="D188" s="65"/>
      <c r="E188" s="391" t="s">
        <v>188</v>
      </c>
    </row>
    <row r="189" spans="1:5" ht="12" customHeight="1">
      <c r="A189" s="104"/>
      <c r="B189" s="365" t="s">
        <v>346</v>
      </c>
      <c r="C189" s="59">
        <v>2012</v>
      </c>
      <c r="D189" s="59">
        <v>2013</v>
      </c>
      <c r="E189" s="59">
        <v>2014</v>
      </c>
    </row>
    <row r="190" spans="1:5" ht="12" customHeight="1">
      <c r="A190" s="104"/>
      <c r="B190" s="59" t="s">
        <v>347</v>
      </c>
      <c r="C190" s="66"/>
      <c r="D190" s="66"/>
      <c r="E190" s="66"/>
    </row>
    <row r="191" spans="1:5" ht="12" customHeight="1">
      <c r="A191" s="104"/>
      <c r="D191" s="6"/>
      <c r="E191" s="6"/>
    </row>
    <row r="192" spans="1:5" ht="12" customHeight="1">
      <c r="A192" s="104" t="s">
        <v>54</v>
      </c>
      <c r="B192" s="6">
        <v>1261</v>
      </c>
      <c r="C192" s="6">
        <v>1261</v>
      </c>
      <c r="D192" s="6">
        <v>1285</v>
      </c>
      <c r="E192" s="6">
        <v>1285</v>
      </c>
    </row>
    <row r="193" spans="1:5" ht="12" customHeight="1">
      <c r="A193" s="89" t="s">
        <v>336</v>
      </c>
      <c r="B193" s="6">
        <v>498</v>
      </c>
      <c r="C193" s="6">
        <v>498</v>
      </c>
      <c r="D193" s="6">
        <v>500</v>
      </c>
      <c r="E193" s="6">
        <v>500</v>
      </c>
    </row>
    <row r="194" spans="1:5" ht="12" customHeight="1">
      <c r="A194" s="89" t="s">
        <v>276</v>
      </c>
      <c r="B194" s="6">
        <v>199</v>
      </c>
      <c r="C194" s="6">
        <v>199</v>
      </c>
      <c r="D194" s="6">
        <v>200</v>
      </c>
      <c r="E194" s="6">
        <v>200</v>
      </c>
    </row>
    <row r="195" spans="1:5" ht="12" customHeight="1">
      <c r="A195" s="104" t="s">
        <v>55</v>
      </c>
      <c r="B195" s="6">
        <v>830</v>
      </c>
      <c r="C195" s="6">
        <v>830</v>
      </c>
      <c r="D195" s="6">
        <v>840</v>
      </c>
      <c r="E195" s="6">
        <v>840</v>
      </c>
    </row>
    <row r="196" spans="1:5" ht="12" customHeight="1">
      <c r="A196" s="104" t="s">
        <v>56</v>
      </c>
      <c r="B196" s="6">
        <v>1494</v>
      </c>
      <c r="C196" s="6">
        <v>1494</v>
      </c>
      <c r="D196" s="6">
        <v>1500</v>
      </c>
      <c r="E196" s="6">
        <v>1500</v>
      </c>
    </row>
    <row r="197" spans="1:5" ht="12" customHeight="1">
      <c r="A197" s="104" t="s">
        <v>58</v>
      </c>
      <c r="B197" s="6">
        <v>133</v>
      </c>
      <c r="C197" s="6">
        <v>133</v>
      </c>
      <c r="D197" s="6">
        <v>135</v>
      </c>
      <c r="E197" s="6">
        <v>135</v>
      </c>
    </row>
    <row r="198" spans="1:5" ht="12" customHeight="1">
      <c r="A198" s="104" t="s">
        <v>61</v>
      </c>
      <c r="B198" s="6">
        <v>2855</v>
      </c>
      <c r="C198" s="6">
        <v>2855</v>
      </c>
      <c r="D198" s="6">
        <v>2865</v>
      </c>
      <c r="E198" s="6">
        <v>2900</v>
      </c>
    </row>
    <row r="199" spans="1:5" ht="12" customHeight="1">
      <c r="A199" s="104" t="s">
        <v>62</v>
      </c>
      <c r="B199" s="6">
        <v>133</v>
      </c>
      <c r="C199" s="6">
        <v>133</v>
      </c>
      <c r="D199" s="6">
        <v>135</v>
      </c>
      <c r="E199" s="6">
        <v>135</v>
      </c>
    </row>
    <row r="200" spans="1:5" ht="12" customHeight="1">
      <c r="A200" s="104" t="s">
        <v>37</v>
      </c>
      <c r="B200" s="6">
        <v>431</v>
      </c>
      <c r="C200" s="6">
        <v>431</v>
      </c>
      <c r="D200" s="6">
        <v>435</v>
      </c>
      <c r="E200" s="6">
        <v>435</v>
      </c>
    </row>
    <row r="201" spans="1:5" ht="12" customHeight="1">
      <c r="A201" s="104" t="s">
        <v>63</v>
      </c>
      <c r="B201" s="6">
        <v>4647</v>
      </c>
      <c r="C201" s="6">
        <v>4647</v>
      </c>
      <c r="D201" s="6">
        <v>4747</v>
      </c>
      <c r="E201" s="6">
        <v>4760</v>
      </c>
    </row>
    <row r="202" spans="1:5" ht="12" customHeight="1">
      <c r="A202" s="104" t="s">
        <v>66</v>
      </c>
      <c r="B202" s="6">
        <v>1394</v>
      </c>
      <c r="C202" s="6">
        <v>1394</v>
      </c>
      <c r="D202" s="6">
        <v>1404</v>
      </c>
      <c r="E202" s="6">
        <v>1404</v>
      </c>
    </row>
    <row r="203" spans="1:5" ht="12" customHeight="1">
      <c r="A203" s="104"/>
      <c r="D203" s="6"/>
      <c r="E203" s="6"/>
    </row>
    <row r="204" spans="1:5" s="250" customFormat="1" ht="12" customHeight="1">
      <c r="A204" s="100" t="s">
        <v>172</v>
      </c>
      <c r="B204" s="94">
        <f>SUM(B208:B221)</f>
        <v>109359</v>
      </c>
      <c r="C204" s="94">
        <f>SUM(C208:C221)</f>
        <v>115647</v>
      </c>
      <c r="D204" s="94">
        <f>SUM(D208:D221)</f>
        <v>122277</v>
      </c>
      <c r="E204" s="95">
        <f>SUM(E208:E221)</f>
        <v>122277</v>
      </c>
    </row>
    <row r="205" spans="1:4" ht="12" customHeight="1">
      <c r="A205" s="106" t="s">
        <v>316</v>
      </c>
      <c r="D205" s="6"/>
    </row>
    <row r="206" spans="1:4" ht="12" customHeight="1">
      <c r="A206" s="106" t="s">
        <v>317</v>
      </c>
      <c r="D206" s="6"/>
    </row>
    <row r="207" spans="1:4" ht="9.75" customHeight="1">
      <c r="A207" s="106"/>
      <c r="D207" s="6"/>
    </row>
    <row r="208" spans="1:5" ht="12" customHeight="1">
      <c r="A208" s="89" t="s">
        <v>273</v>
      </c>
      <c r="B208" s="6">
        <v>6945</v>
      </c>
      <c r="C208" s="6">
        <v>7645</v>
      </c>
      <c r="D208" s="6">
        <v>8545</v>
      </c>
      <c r="E208" s="6">
        <v>8545</v>
      </c>
    </row>
    <row r="209" spans="1:5" ht="12" customHeight="1">
      <c r="A209" s="104" t="s">
        <v>53</v>
      </c>
      <c r="B209" s="6">
        <v>10957</v>
      </c>
      <c r="C209" s="6">
        <v>11657</v>
      </c>
      <c r="D209" s="6">
        <v>12657</v>
      </c>
      <c r="E209" s="6">
        <v>12657</v>
      </c>
    </row>
    <row r="210" spans="1:5" ht="12" customHeight="1">
      <c r="A210" s="104" t="s">
        <v>54</v>
      </c>
      <c r="B210" s="6">
        <v>32766</v>
      </c>
      <c r="C210" s="6">
        <v>34766</v>
      </c>
      <c r="D210" s="6">
        <v>35235</v>
      </c>
      <c r="E210" s="6">
        <v>35655</v>
      </c>
    </row>
    <row r="211" spans="1:5" ht="12" customHeight="1">
      <c r="A211" s="89" t="s">
        <v>336</v>
      </c>
      <c r="B211" s="6">
        <v>1996</v>
      </c>
      <c r="C211" s="6">
        <v>2056</v>
      </c>
      <c r="D211" s="6">
        <v>2126</v>
      </c>
      <c r="E211" s="6">
        <v>2126</v>
      </c>
    </row>
    <row r="212" spans="1:5" ht="12" customHeight="1">
      <c r="A212" s="89" t="s">
        <v>276</v>
      </c>
      <c r="B212" s="6">
        <v>730</v>
      </c>
      <c r="C212" s="6">
        <v>830</v>
      </c>
      <c r="D212" s="6">
        <v>920</v>
      </c>
      <c r="E212" s="6">
        <v>920</v>
      </c>
    </row>
    <row r="213" spans="1:5" ht="12" customHeight="1">
      <c r="A213" s="104" t="s">
        <v>55</v>
      </c>
      <c r="B213" s="6">
        <v>2730</v>
      </c>
      <c r="C213" s="6">
        <v>2830</v>
      </c>
      <c r="D213" s="6">
        <v>2950</v>
      </c>
      <c r="E213" s="6">
        <v>2950</v>
      </c>
    </row>
    <row r="214" spans="1:5" ht="12" customHeight="1">
      <c r="A214" s="104" t="s">
        <v>57</v>
      </c>
      <c r="B214" s="6">
        <v>17</v>
      </c>
      <c r="C214" s="74">
        <v>0</v>
      </c>
      <c r="D214" s="74">
        <v>0</v>
      </c>
      <c r="E214" s="74">
        <v>0</v>
      </c>
    </row>
    <row r="215" spans="1:5" ht="12" customHeight="1">
      <c r="A215" s="104" t="s">
        <v>56</v>
      </c>
      <c r="B215" s="6">
        <v>4624</v>
      </c>
      <c r="C215" s="6">
        <v>4964</v>
      </c>
      <c r="D215" s="6">
        <v>5230</v>
      </c>
      <c r="E215" s="6">
        <v>5230</v>
      </c>
    </row>
    <row r="216" spans="1:5" ht="12" customHeight="1">
      <c r="A216" s="104" t="s">
        <v>58</v>
      </c>
      <c r="B216" s="6">
        <v>1133</v>
      </c>
      <c r="C216" s="6">
        <v>1294</v>
      </c>
      <c r="D216" s="6">
        <v>1390</v>
      </c>
      <c r="E216" s="6">
        <v>1390</v>
      </c>
    </row>
    <row r="217" spans="1:5" ht="12" customHeight="1">
      <c r="A217" s="104" t="s">
        <v>61</v>
      </c>
      <c r="B217" s="6">
        <v>6900</v>
      </c>
      <c r="C217" s="6">
        <v>7650</v>
      </c>
      <c r="D217" s="6">
        <v>8710</v>
      </c>
      <c r="E217" s="6">
        <v>8710</v>
      </c>
    </row>
    <row r="218" spans="1:5" ht="12" customHeight="1">
      <c r="A218" s="104" t="s">
        <v>62</v>
      </c>
      <c r="B218" s="6">
        <v>554</v>
      </c>
      <c r="C218" s="6">
        <v>584</v>
      </c>
      <c r="D218" s="6">
        <v>615</v>
      </c>
      <c r="E218" s="6">
        <v>615</v>
      </c>
    </row>
    <row r="219" spans="1:5" ht="12" customHeight="1">
      <c r="A219" s="104" t="s">
        <v>37</v>
      </c>
      <c r="B219" s="6">
        <v>5193</v>
      </c>
      <c r="C219" s="6">
        <v>5593</v>
      </c>
      <c r="D219" s="6">
        <v>6370</v>
      </c>
      <c r="E219" s="6">
        <v>6370</v>
      </c>
    </row>
    <row r="220" spans="1:5" ht="12" customHeight="1">
      <c r="A220" s="104" t="s">
        <v>63</v>
      </c>
      <c r="B220" s="6">
        <v>29426</v>
      </c>
      <c r="C220" s="6">
        <v>29910</v>
      </c>
      <c r="D220" s="6">
        <v>31169</v>
      </c>
      <c r="E220" s="6">
        <v>30749</v>
      </c>
    </row>
    <row r="221" spans="1:5" ht="12" customHeight="1">
      <c r="A221" s="104" t="s">
        <v>66</v>
      </c>
      <c r="B221" s="6">
        <v>5388</v>
      </c>
      <c r="C221" s="6">
        <v>5868</v>
      </c>
      <c r="D221" s="6">
        <v>6360</v>
      </c>
      <c r="E221" s="6">
        <v>6360</v>
      </c>
    </row>
    <row r="222" spans="1:3" ht="10.5" customHeight="1">
      <c r="A222" s="89"/>
      <c r="B222" s="71"/>
      <c r="C222" s="71"/>
    </row>
    <row r="223" spans="1:5" s="250" customFormat="1" ht="12" customHeight="1">
      <c r="A223" s="100" t="s">
        <v>361</v>
      </c>
      <c r="B223" s="94">
        <f>SUM(B226:B238)</f>
        <v>35180</v>
      </c>
      <c r="C223" s="94">
        <f>SUM(C226+C227+C228+C229+C230+C231+C232+C233+C234+C235+C236+C237+C238)</f>
        <v>34930</v>
      </c>
      <c r="D223" s="94">
        <f>SUM(D226+D227+D228+D229+D230+D231+D232+D233+D234+D235+D236+D237+D238)</f>
        <v>35030</v>
      </c>
      <c r="E223" s="95">
        <f>SUM(E226+E227+E228+E229+E230+E231+E232+E233+E234+E235+E236+E237+E238)</f>
        <v>35070</v>
      </c>
    </row>
    <row r="224" spans="1:5" ht="12" customHeight="1">
      <c r="A224" s="89" t="s">
        <v>300</v>
      </c>
      <c r="B224" s="71"/>
      <c r="C224" s="71"/>
      <c r="D224" s="71"/>
      <c r="E224" s="71"/>
    </row>
    <row r="225" spans="1:5" ht="9.75" customHeight="1">
      <c r="A225" s="89"/>
      <c r="B225" s="71"/>
      <c r="C225" s="71"/>
      <c r="D225" s="71"/>
      <c r="E225" s="71"/>
    </row>
    <row r="226" spans="1:5" ht="12" customHeight="1">
      <c r="A226" s="89" t="s">
        <v>273</v>
      </c>
      <c r="B226" s="6">
        <v>2258</v>
      </c>
      <c r="C226" s="6">
        <v>2258</v>
      </c>
      <c r="D226" s="6">
        <v>2258</v>
      </c>
      <c r="E226" s="6">
        <v>2258</v>
      </c>
    </row>
    <row r="227" spans="1:5" ht="12" customHeight="1">
      <c r="A227" s="104" t="s">
        <v>53</v>
      </c>
      <c r="B227" s="6">
        <v>1199</v>
      </c>
      <c r="C227" s="6">
        <v>1199</v>
      </c>
      <c r="D227" s="6">
        <v>1199</v>
      </c>
      <c r="E227" s="6">
        <v>1199</v>
      </c>
    </row>
    <row r="228" spans="1:5" ht="12" customHeight="1">
      <c r="A228" s="89" t="s">
        <v>336</v>
      </c>
      <c r="B228" s="6">
        <v>753</v>
      </c>
      <c r="C228" s="6">
        <v>753</v>
      </c>
      <c r="D228" s="6">
        <v>753</v>
      </c>
      <c r="E228" s="6">
        <v>753</v>
      </c>
    </row>
    <row r="229" spans="1:5" ht="12" customHeight="1">
      <c r="A229" s="89" t="s">
        <v>276</v>
      </c>
      <c r="B229" s="6">
        <v>150</v>
      </c>
      <c r="C229" s="6">
        <v>150</v>
      </c>
      <c r="D229" s="6">
        <v>150</v>
      </c>
      <c r="E229" s="6">
        <v>150</v>
      </c>
    </row>
    <row r="230" spans="1:5" ht="12" customHeight="1">
      <c r="A230" s="104" t="s">
        <v>55</v>
      </c>
      <c r="B230" s="6">
        <v>3278</v>
      </c>
      <c r="C230" s="6">
        <v>3278</v>
      </c>
      <c r="D230" s="6">
        <v>3278</v>
      </c>
      <c r="E230" s="6">
        <v>3278</v>
      </c>
    </row>
    <row r="231" spans="1:5" ht="12" customHeight="1">
      <c r="A231" s="104" t="s">
        <v>57</v>
      </c>
      <c r="B231" s="6">
        <v>3218</v>
      </c>
      <c r="C231" s="6">
        <v>2968</v>
      </c>
      <c r="D231" s="6">
        <v>3068</v>
      </c>
      <c r="E231" s="6">
        <v>3108</v>
      </c>
    </row>
    <row r="232" spans="1:5" ht="12" customHeight="1">
      <c r="A232" s="104" t="s">
        <v>56</v>
      </c>
      <c r="B232" s="6">
        <v>5130</v>
      </c>
      <c r="C232" s="6">
        <v>5130</v>
      </c>
      <c r="D232" s="6">
        <v>5130</v>
      </c>
      <c r="E232" s="6">
        <v>5130</v>
      </c>
    </row>
    <row r="233" spans="1:5" ht="12" customHeight="1">
      <c r="A233" s="104" t="s">
        <v>58</v>
      </c>
      <c r="B233" s="6">
        <v>2023</v>
      </c>
      <c r="C233" s="6">
        <v>2023</v>
      </c>
      <c r="D233" s="6">
        <v>2023</v>
      </c>
      <c r="E233" s="6">
        <v>2023</v>
      </c>
    </row>
    <row r="234" spans="1:5" ht="12" customHeight="1">
      <c r="A234" s="104" t="s">
        <v>61</v>
      </c>
      <c r="B234" s="6">
        <v>1506</v>
      </c>
      <c r="C234" s="6">
        <v>1506</v>
      </c>
      <c r="D234" s="6">
        <v>1506</v>
      </c>
      <c r="E234" s="6">
        <v>1506</v>
      </c>
    </row>
    <row r="235" spans="1:5" ht="12" customHeight="1">
      <c r="A235" s="104" t="s">
        <v>180</v>
      </c>
      <c r="B235" s="6">
        <v>2374</v>
      </c>
      <c r="C235" s="6">
        <v>2374</v>
      </c>
      <c r="D235" s="6">
        <v>2374</v>
      </c>
      <c r="E235" s="6">
        <v>2374</v>
      </c>
    </row>
    <row r="236" spans="1:5" ht="12" customHeight="1">
      <c r="A236" s="104" t="s">
        <v>62</v>
      </c>
      <c r="B236" s="6">
        <v>376</v>
      </c>
      <c r="C236" s="6">
        <v>376</v>
      </c>
      <c r="D236" s="6">
        <v>376</v>
      </c>
      <c r="E236" s="6">
        <v>376</v>
      </c>
    </row>
    <row r="237" spans="1:5" ht="12" customHeight="1">
      <c r="A237" s="104" t="s">
        <v>37</v>
      </c>
      <c r="B237" s="6">
        <v>10620</v>
      </c>
      <c r="C237" s="74">
        <v>10620</v>
      </c>
      <c r="D237" s="74">
        <v>10620</v>
      </c>
      <c r="E237" s="74">
        <v>10620</v>
      </c>
    </row>
    <row r="238" spans="1:5" ht="12" customHeight="1">
      <c r="A238" s="104" t="s">
        <v>63</v>
      </c>
      <c r="B238" s="6">
        <v>2295</v>
      </c>
      <c r="C238" s="6">
        <v>2295</v>
      </c>
      <c r="D238" s="6">
        <v>2295</v>
      </c>
      <c r="E238" s="6">
        <v>2295</v>
      </c>
    </row>
    <row r="239" spans="1:5" ht="12" customHeight="1">
      <c r="A239" s="104"/>
      <c r="D239" s="6"/>
      <c r="E239" s="6"/>
    </row>
    <row r="240" spans="1:5" s="250" customFormat="1" ht="12" customHeight="1">
      <c r="A240" s="100" t="s">
        <v>362</v>
      </c>
      <c r="B240" s="319">
        <f>SUM(B243:B249)</f>
        <v>58780</v>
      </c>
      <c r="C240" s="319">
        <f>SUM(C243:C249)</f>
        <v>59297</v>
      </c>
      <c r="D240" s="319">
        <f>SUM(D243:D249)</f>
        <v>62060</v>
      </c>
      <c r="E240" s="458">
        <f>SUM(E243:E249)</f>
        <v>62060</v>
      </c>
    </row>
    <row r="241" ht="12" customHeight="1">
      <c r="A241" s="106" t="s">
        <v>394</v>
      </c>
    </row>
    <row r="242" ht="9.75" customHeight="1">
      <c r="A242" s="106"/>
    </row>
    <row r="243" spans="1:5" ht="12" customHeight="1">
      <c r="A243" s="89" t="s">
        <v>273</v>
      </c>
      <c r="B243" s="111">
        <v>29252</v>
      </c>
      <c r="C243" s="6">
        <v>30352</v>
      </c>
      <c r="D243" s="6">
        <v>31808</v>
      </c>
      <c r="E243" s="6">
        <v>31808</v>
      </c>
    </row>
    <row r="244" spans="1:5" ht="12" customHeight="1">
      <c r="A244" s="104" t="s">
        <v>53</v>
      </c>
      <c r="B244" s="111">
        <v>11613</v>
      </c>
      <c r="C244" s="6">
        <v>11990</v>
      </c>
      <c r="D244" s="6">
        <v>12310</v>
      </c>
      <c r="E244" s="6">
        <v>12310</v>
      </c>
    </row>
    <row r="245" spans="1:5" ht="12" customHeight="1">
      <c r="A245" s="89" t="s">
        <v>336</v>
      </c>
      <c r="B245" s="111">
        <v>2015</v>
      </c>
      <c r="C245" s="6">
        <v>2105</v>
      </c>
      <c r="D245" s="6">
        <v>2120</v>
      </c>
      <c r="E245" s="6">
        <v>2120</v>
      </c>
    </row>
    <row r="246" spans="1:5" ht="12" customHeight="1">
      <c r="A246" s="104" t="s">
        <v>55</v>
      </c>
      <c r="B246" s="111">
        <v>5995</v>
      </c>
      <c r="C246" s="6">
        <v>5095</v>
      </c>
      <c r="D246" s="6">
        <v>5380</v>
      </c>
      <c r="E246" s="6">
        <v>5380</v>
      </c>
    </row>
    <row r="247" spans="1:5" ht="12" customHeight="1">
      <c r="A247" s="104" t="s">
        <v>57</v>
      </c>
      <c r="B247" s="111">
        <v>30</v>
      </c>
      <c r="C247" s="6">
        <v>30</v>
      </c>
      <c r="D247" s="6">
        <v>47</v>
      </c>
      <c r="E247" s="6">
        <v>47</v>
      </c>
    </row>
    <row r="248" spans="1:5" ht="12" customHeight="1">
      <c r="A248" s="104" t="s">
        <v>56</v>
      </c>
      <c r="B248" s="111">
        <v>5665</v>
      </c>
      <c r="C248" s="6">
        <v>5515</v>
      </c>
      <c r="D248" s="6">
        <v>5845</v>
      </c>
      <c r="E248" s="6">
        <v>5845</v>
      </c>
    </row>
    <row r="249" spans="1:5" ht="12" customHeight="1">
      <c r="A249" s="104" t="s">
        <v>61</v>
      </c>
      <c r="B249" s="111">
        <v>4210</v>
      </c>
      <c r="C249" s="6">
        <v>4210</v>
      </c>
      <c r="D249" s="6">
        <v>4550</v>
      </c>
      <c r="E249" s="6">
        <v>4550</v>
      </c>
    </row>
    <row r="250" spans="1:5" ht="12" customHeight="1">
      <c r="A250" s="104"/>
      <c r="B250" s="111"/>
      <c r="D250" s="6"/>
      <c r="E250" s="6"/>
    </row>
    <row r="251" spans="1:5" ht="12" customHeight="1">
      <c r="A251" s="104"/>
      <c r="B251" s="65"/>
      <c r="C251" s="65"/>
      <c r="D251" s="65"/>
      <c r="E251" s="391" t="s">
        <v>188</v>
      </c>
    </row>
    <row r="252" spans="1:5" ht="12" customHeight="1">
      <c r="A252" s="104"/>
      <c r="B252" s="365" t="s">
        <v>346</v>
      </c>
      <c r="C252" s="59">
        <v>2012</v>
      </c>
      <c r="D252" s="59">
        <v>2013</v>
      </c>
      <c r="E252" s="59">
        <v>2014</v>
      </c>
    </row>
    <row r="253" spans="1:5" ht="12" customHeight="1">
      <c r="A253" s="104"/>
      <c r="B253" s="59" t="s">
        <v>347</v>
      </c>
      <c r="C253" s="66"/>
      <c r="D253" s="66"/>
      <c r="E253" s="66"/>
    </row>
    <row r="254" spans="1:5" ht="12" customHeight="1">
      <c r="A254" s="104"/>
      <c r="B254" s="111"/>
      <c r="D254" s="6"/>
      <c r="E254" s="6"/>
    </row>
    <row r="255" spans="1:5" s="250" customFormat="1" ht="12" customHeight="1">
      <c r="A255" s="100" t="s">
        <v>363</v>
      </c>
      <c r="B255" s="94">
        <f>SUM(B256+B257+B258+B259+B260+B261+B262+B263+B264+B265+B266+B267+B268+B269+B270+B271)</f>
        <v>194716</v>
      </c>
      <c r="C255" s="94">
        <f>SUM(C256+C257+C258+C259+C260+C261+C262+C263+C264+C265+C266+C267+C268+C269+C270+C271)</f>
        <v>207554</v>
      </c>
      <c r="D255" s="94">
        <f>SUM(D256+D257+D258+D259+D260+D261+D262+D263+D264+D265+D266+D267+D268+D269+D270+D271)</f>
        <v>211083</v>
      </c>
      <c r="E255" s="95">
        <f>SUM(E256+E257+E258+E259+E260+E261+E262+E263+E264+E265+E266+E267+E268+E269+E270+E271)</f>
        <v>213000</v>
      </c>
    </row>
    <row r="256" spans="1:5" ht="12" customHeight="1">
      <c r="A256" s="89" t="s">
        <v>273</v>
      </c>
      <c r="B256" s="6">
        <v>2790</v>
      </c>
      <c r="C256" s="6">
        <v>5233</v>
      </c>
      <c r="D256" s="6">
        <v>5233</v>
      </c>
      <c r="E256" s="6">
        <v>5211</v>
      </c>
    </row>
    <row r="257" spans="1:5" ht="12" customHeight="1">
      <c r="A257" s="104" t="s">
        <v>53</v>
      </c>
      <c r="B257" s="6">
        <v>3206</v>
      </c>
      <c r="C257" s="6">
        <v>3206</v>
      </c>
      <c r="D257" s="6">
        <v>3206</v>
      </c>
      <c r="E257" s="6">
        <v>2217</v>
      </c>
    </row>
    <row r="258" spans="1:5" ht="12" customHeight="1">
      <c r="A258" s="89" t="s">
        <v>336</v>
      </c>
      <c r="B258" s="6">
        <v>2653</v>
      </c>
      <c r="C258" s="6">
        <v>2653</v>
      </c>
      <c r="D258" s="6">
        <v>2653</v>
      </c>
      <c r="E258" s="6">
        <v>2234</v>
      </c>
    </row>
    <row r="259" spans="1:5" ht="12" customHeight="1">
      <c r="A259" s="104" t="s">
        <v>55</v>
      </c>
      <c r="B259" s="6">
        <v>24453</v>
      </c>
      <c r="C259" s="6">
        <v>25673</v>
      </c>
      <c r="D259" s="6">
        <v>27970</v>
      </c>
      <c r="E259" s="6">
        <v>28105</v>
      </c>
    </row>
    <row r="260" spans="1:5" ht="12" customHeight="1">
      <c r="A260" s="104" t="s">
        <v>57</v>
      </c>
      <c r="B260" s="6">
        <v>5375</v>
      </c>
      <c r="C260" s="6">
        <v>5375</v>
      </c>
      <c r="D260" s="6">
        <v>5375</v>
      </c>
      <c r="E260" s="6">
        <v>5375</v>
      </c>
    </row>
    <row r="261" spans="1:5" ht="12" customHeight="1">
      <c r="A261" s="104" t="s">
        <v>56</v>
      </c>
      <c r="B261" s="6">
        <v>12388</v>
      </c>
      <c r="C261" s="6">
        <v>12388</v>
      </c>
      <c r="D261" s="6">
        <v>12388</v>
      </c>
      <c r="E261" s="6">
        <v>12388</v>
      </c>
    </row>
    <row r="262" spans="1:5" ht="12" customHeight="1">
      <c r="A262" s="104" t="s">
        <v>58</v>
      </c>
      <c r="B262" s="6">
        <v>3448</v>
      </c>
      <c r="C262" s="6">
        <v>3448</v>
      </c>
      <c r="D262" s="6">
        <v>3448</v>
      </c>
      <c r="E262" s="6">
        <v>3448</v>
      </c>
    </row>
    <row r="263" spans="1:5" ht="12" customHeight="1">
      <c r="A263" s="104" t="s">
        <v>61</v>
      </c>
      <c r="B263" s="6">
        <v>1560</v>
      </c>
      <c r="C263" s="6">
        <v>1560</v>
      </c>
      <c r="D263" s="6">
        <v>1560</v>
      </c>
      <c r="E263" s="6">
        <v>955</v>
      </c>
    </row>
    <row r="264" spans="1:5" ht="12" customHeight="1">
      <c r="A264" s="104" t="s">
        <v>180</v>
      </c>
      <c r="B264" s="6">
        <v>32807</v>
      </c>
      <c r="C264" s="6">
        <v>36040</v>
      </c>
      <c r="D264" s="6">
        <v>36040</v>
      </c>
      <c r="E264" s="6">
        <v>36040</v>
      </c>
    </row>
    <row r="265" spans="1:5" ht="12" customHeight="1">
      <c r="A265" s="89" t="s">
        <v>79</v>
      </c>
      <c r="B265" s="6">
        <v>4237</v>
      </c>
      <c r="C265" s="6">
        <v>4237</v>
      </c>
      <c r="D265" s="6">
        <v>4237</v>
      </c>
      <c r="E265" s="6">
        <v>4237</v>
      </c>
    </row>
    <row r="266" spans="1:5" ht="12" customHeight="1">
      <c r="A266" s="104" t="s">
        <v>59</v>
      </c>
      <c r="B266" s="6">
        <v>748</v>
      </c>
      <c r="C266" s="6">
        <v>748</v>
      </c>
      <c r="D266" s="6">
        <v>748</v>
      </c>
      <c r="E266" s="6">
        <v>748</v>
      </c>
    </row>
    <row r="267" spans="1:5" ht="12" customHeight="1">
      <c r="A267" s="104" t="s">
        <v>60</v>
      </c>
      <c r="B267" s="6">
        <v>2445</v>
      </c>
      <c r="C267" s="6">
        <v>2445</v>
      </c>
      <c r="D267" s="6">
        <v>2445</v>
      </c>
      <c r="E267" s="6">
        <v>2445</v>
      </c>
    </row>
    <row r="268" spans="1:5" ht="12" customHeight="1">
      <c r="A268" s="104" t="s">
        <v>62</v>
      </c>
      <c r="B268" s="6">
        <v>8479</v>
      </c>
      <c r="C268" s="6">
        <v>8479</v>
      </c>
      <c r="D268" s="6">
        <v>8479</v>
      </c>
      <c r="E268" s="6">
        <v>9806</v>
      </c>
    </row>
    <row r="269" spans="1:5" ht="12" customHeight="1">
      <c r="A269" s="104" t="s">
        <v>37</v>
      </c>
      <c r="B269" s="6">
        <v>74146</v>
      </c>
      <c r="C269" s="6">
        <v>75146</v>
      </c>
      <c r="D269" s="6">
        <v>75908</v>
      </c>
      <c r="E269" s="6">
        <v>76918</v>
      </c>
    </row>
    <row r="270" spans="1:5" ht="12" customHeight="1">
      <c r="A270" s="104" t="s">
        <v>63</v>
      </c>
      <c r="B270" s="6">
        <v>15079</v>
      </c>
      <c r="C270" s="6">
        <v>19570</v>
      </c>
      <c r="D270" s="6">
        <v>20040</v>
      </c>
      <c r="E270" s="6">
        <v>21520</v>
      </c>
    </row>
    <row r="271" spans="1:5" ht="12" customHeight="1">
      <c r="A271" s="104" t="s">
        <v>366</v>
      </c>
      <c r="B271" s="6">
        <v>902</v>
      </c>
      <c r="C271" s="6">
        <v>1353</v>
      </c>
      <c r="D271" s="6">
        <v>1353</v>
      </c>
      <c r="E271" s="6">
        <v>1353</v>
      </c>
    </row>
    <row r="272" spans="1:5" ht="12" customHeight="1">
      <c r="A272" s="104"/>
      <c r="D272" s="6"/>
      <c r="E272" s="6"/>
    </row>
    <row r="273" spans="1:5" s="250" customFormat="1" ht="12" customHeight="1">
      <c r="A273" s="100" t="s">
        <v>364</v>
      </c>
      <c r="B273" s="94">
        <v>44762</v>
      </c>
      <c r="C273" s="94">
        <v>44850</v>
      </c>
      <c r="D273" s="94">
        <v>44850</v>
      </c>
      <c r="E273" s="95">
        <v>44330</v>
      </c>
    </row>
    <row r="274" spans="1:3" ht="12" customHeight="1">
      <c r="A274" s="107" t="s">
        <v>139</v>
      </c>
      <c r="B274" s="74"/>
      <c r="C274" s="1"/>
    </row>
    <row r="275" spans="1:3" ht="11.25" customHeight="1">
      <c r="A275" s="104"/>
      <c r="C275" s="1"/>
    </row>
    <row r="276" spans="1:5" ht="12" customHeight="1">
      <c r="A276" s="100" t="s">
        <v>365</v>
      </c>
      <c r="B276" s="94">
        <v>9850</v>
      </c>
      <c r="C276" s="91">
        <v>11550</v>
      </c>
      <c r="D276" s="91">
        <v>12900</v>
      </c>
      <c r="E276" s="92">
        <v>13830</v>
      </c>
    </row>
    <row r="277" spans="1:3" ht="13.5" customHeight="1">
      <c r="A277" s="677" t="s">
        <v>402</v>
      </c>
      <c r="B277" s="677"/>
      <c r="C277" s="1"/>
    </row>
    <row r="278" spans="1:3" ht="13.5" customHeight="1">
      <c r="A278" s="104"/>
      <c r="C278" s="1"/>
    </row>
    <row r="279" spans="1:5" s="250" customFormat="1" ht="12" customHeight="1">
      <c r="A279" s="100" t="s">
        <v>367</v>
      </c>
      <c r="B279" s="91">
        <f>SUM(B282:B297)</f>
        <v>15211</v>
      </c>
      <c r="C279" s="91">
        <f>SUM(C282:C297)</f>
        <v>15428</v>
      </c>
      <c r="D279" s="91">
        <f>SUM(D282:D297)</f>
        <v>15511</v>
      </c>
      <c r="E279" s="92">
        <f>SUM(E282:E297)</f>
        <v>15668</v>
      </c>
    </row>
    <row r="280" spans="1:5" s="250" customFormat="1" ht="12" customHeight="1">
      <c r="A280" s="106" t="s">
        <v>138</v>
      </c>
      <c r="B280" s="366"/>
      <c r="C280" s="366"/>
      <c r="D280" s="366"/>
      <c r="E280" s="366"/>
    </row>
    <row r="281" spans="1:5" s="250" customFormat="1" ht="7.5" customHeight="1">
      <c r="A281" s="101"/>
      <c r="B281" s="366"/>
      <c r="C281" s="366"/>
      <c r="D281" s="366"/>
      <c r="E281" s="366"/>
    </row>
    <row r="282" spans="1:5" ht="12" customHeight="1">
      <c r="A282" s="104" t="s">
        <v>53</v>
      </c>
      <c r="B282" s="6">
        <v>66</v>
      </c>
      <c r="C282" s="6">
        <v>66</v>
      </c>
      <c r="D282" s="6">
        <v>66</v>
      </c>
      <c r="E282" s="6">
        <v>66</v>
      </c>
    </row>
    <row r="283" spans="1:5" ht="12" customHeight="1">
      <c r="A283" s="104" t="s">
        <v>54</v>
      </c>
      <c r="B283" s="6">
        <v>42</v>
      </c>
      <c r="C283" s="6">
        <v>42</v>
      </c>
      <c r="D283" s="6">
        <v>42</v>
      </c>
      <c r="E283" s="6">
        <v>42</v>
      </c>
    </row>
    <row r="284" spans="1:5" ht="12" customHeight="1">
      <c r="A284" s="89" t="s">
        <v>336</v>
      </c>
      <c r="B284" s="6">
        <v>39</v>
      </c>
      <c r="C284" s="6">
        <v>33</v>
      </c>
      <c r="D284" s="6">
        <v>33</v>
      </c>
      <c r="E284" s="6">
        <v>33</v>
      </c>
    </row>
    <row r="285" spans="1:5" ht="12" customHeight="1">
      <c r="A285" s="104" t="s">
        <v>55</v>
      </c>
      <c r="B285" s="6">
        <v>710</v>
      </c>
      <c r="C285" s="6">
        <v>698</v>
      </c>
      <c r="D285" s="6">
        <v>698</v>
      </c>
      <c r="E285" s="6">
        <v>698</v>
      </c>
    </row>
    <row r="286" spans="1:5" ht="12" customHeight="1">
      <c r="A286" s="104" t="s">
        <v>57</v>
      </c>
      <c r="B286" s="6">
        <v>78</v>
      </c>
      <c r="C286" s="6">
        <v>66</v>
      </c>
      <c r="D286" s="6">
        <v>66</v>
      </c>
      <c r="E286" s="6">
        <v>66</v>
      </c>
    </row>
    <row r="287" spans="1:5" s="5" customFormat="1" ht="12" customHeight="1">
      <c r="A287" s="104" t="s">
        <v>56</v>
      </c>
      <c r="B287" s="6">
        <v>399</v>
      </c>
      <c r="C287" s="6">
        <v>399</v>
      </c>
      <c r="D287" s="6">
        <v>399</v>
      </c>
      <c r="E287" s="6">
        <v>399</v>
      </c>
    </row>
    <row r="288" spans="1:5" ht="12" customHeight="1">
      <c r="A288" s="104" t="s">
        <v>58</v>
      </c>
      <c r="B288" s="6">
        <v>92</v>
      </c>
      <c r="C288" s="6">
        <v>100</v>
      </c>
      <c r="D288" s="6">
        <v>100</v>
      </c>
      <c r="E288" s="6">
        <v>100</v>
      </c>
    </row>
    <row r="289" spans="1:5" ht="12" customHeight="1">
      <c r="A289" s="104" t="s">
        <v>61</v>
      </c>
      <c r="B289" s="6">
        <v>39</v>
      </c>
      <c r="C289" s="6">
        <v>33</v>
      </c>
      <c r="D289" s="6">
        <v>33</v>
      </c>
      <c r="E289" s="6">
        <v>33</v>
      </c>
    </row>
    <row r="290" spans="1:5" ht="12" customHeight="1">
      <c r="A290" s="104" t="s">
        <v>180</v>
      </c>
      <c r="B290" s="6">
        <v>199</v>
      </c>
      <c r="C290" s="6">
        <v>199</v>
      </c>
      <c r="D290" s="6">
        <v>199</v>
      </c>
      <c r="E290" s="6">
        <v>199</v>
      </c>
    </row>
    <row r="291" spans="1:5" ht="12" customHeight="1">
      <c r="A291" s="89" t="s">
        <v>79</v>
      </c>
      <c r="B291" s="6">
        <v>66</v>
      </c>
      <c r="C291" s="6">
        <v>66</v>
      </c>
      <c r="D291" s="6">
        <v>66</v>
      </c>
      <c r="E291" s="6">
        <v>66</v>
      </c>
    </row>
    <row r="292" spans="1:5" ht="12" customHeight="1">
      <c r="A292" s="104" t="s">
        <v>59</v>
      </c>
      <c r="B292" s="6">
        <v>66</v>
      </c>
      <c r="C292" s="6">
        <v>66</v>
      </c>
      <c r="D292" s="6">
        <v>66</v>
      </c>
      <c r="E292" s="6">
        <v>66</v>
      </c>
    </row>
    <row r="293" spans="1:5" ht="12" customHeight="1">
      <c r="A293" s="104" t="s">
        <v>60</v>
      </c>
      <c r="B293" s="6">
        <v>66</v>
      </c>
      <c r="C293" s="6">
        <v>66</v>
      </c>
      <c r="D293" s="6">
        <v>66</v>
      </c>
      <c r="E293" s="6">
        <v>66</v>
      </c>
    </row>
    <row r="294" spans="1:5" ht="12" customHeight="1">
      <c r="A294" s="104" t="s">
        <v>62</v>
      </c>
      <c r="B294" s="6">
        <v>78</v>
      </c>
      <c r="C294" s="6">
        <v>66</v>
      </c>
      <c r="D294" s="6">
        <v>66</v>
      </c>
      <c r="E294" s="6">
        <v>66</v>
      </c>
    </row>
    <row r="295" spans="1:5" ht="12" customHeight="1">
      <c r="A295" s="104" t="s">
        <v>37</v>
      </c>
      <c r="B295" s="6">
        <v>1378</v>
      </c>
      <c r="C295" s="6">
        <v>1578</v>
      </c>
      <c r="D295" s="6">
        <v>1578</v>
      </c>
      <c r="E295" s="6">
        <v>1578</v>
      </c>
    </row>
    <row r="296" spans="1:5" ht="12" customHeight="1">
      <c r="A296" s="104" t="s">
        <v>63</v>
      </c>
      <c r="B296" s="6">
        <v>11793</v>
      </c>
      <c r="C296" s="6">
        <v>11850</v>
      </c>
      <c r="D296" s="6">
        <v>11933</v>
      </c>
      <c r="E296" s="6">
        <v>12090</v>
      </c>
    </row>
    <row r="297" spans="1:5" ht="12" customHeight="1">
      <c r="A297" s="104" t="s">
        <v>366</v>
      </c>
      <c r="B297" s="6">
        <v>100</v>
      </c>
      <c r="C297" s="6">
        <v>100</v>
      </c>
      <c r="D297" s="6">
        <v>100</v>
      </c>
      <c r="E297" s="6">
        <v>100</v>
      </c>
    </row>
    <row r="298" spans="1:5" ht="12" customHeight="1">
      <c r="A298" s="104"/>
      <c r="D298" s="6"/>
      <c r="E298" s="6"/>
    </row>
    <row r="299" spans="1:5" s="250" customFormat="1" ht="12.75" customHeight="1">
      <c r="A299" s="141" t="s">
        <v>368</v>
      </c>
      <c r="B299" s="94">
        <v>27</v>
      </c>
      <c r="C299" s="94">
        <v>45</v>
      </c>
      <c r="D299" s="94">
        <v>25000</v>
      </c>
      <c r="E299" s="95">
        <v>30000</v>
      </c>
    </row>
    <row r="300" spans="1:5" ht="12" customHeight="1">
      <c r="A300" s="676"/>
      <c r="B300" s="676"/>
      <c r="C300" s="676"/>
      <c r="D300" s="676"/>
      <c r="E300" s="170"/>
    </row>
    <row r="301" spans="1:5" ht="6" customHeight="1">
      <c r="A301" s="170"/>
      <c r="B301" s="170"/>
      <c r="C301" s="170"/>
      <c r="D301" s="170"/>
      <c r="E301" s="170"/>
    </row>
    <row r="302" spans="1:5" ht="16.5" customHeight="1">
      <c r="A302" s="261" t="s">
        <v>8</v>
      </c>
      <c r="B302" s="262">
        <f>SUM(B9+B33+B50+B137+B139+B141+B166+B183+B204+B223+B240+B255+B273+B276+B279+B299)</f>
        <v>3843713</v>
      </c>
      <c r="C302" s="262">
        <f>SUM(C9+C33+C50+C137+C139+C141+C166+C183+C204+C223+C240+C255+C273+C276+C279+C299)</f>
        <v>4048461</v>
      </c>
      <c r="D302" s="262">
        <f>SUM(D9+D33+D50+D137+D139+D141+D166+D183+D204+D223+D240+D255+D273+D276+D279+D299)</f>
        <v>4084732</v>
      </c>
      <c r="E302" s="262">
        <f>SUM(E9+E33+E50+E137+E139+E141+E166+E183+E204+E223+E240+E255+E273+E276+E279+E299)</f>
        <v>4106079</v>
      </c>
    </row>
    <row r="303" spans="1:5" ht="10.5" customHeight="1">
      <c r="A303" s="323"/>
      <c r="B303" s="324"/>
      <c r="C303" s="324"/>
      <c r="D303" s="324"/>
      <c r="E303" s="324"/>
    </row>
    <row r="304" spans="1:5" ht="13.5" customHeight="1">
      <c r="A304" s="145" t="s">
        <v>203</v>
      </c>
      <c r="B304" s="171"/>
      <c r="C304" s="171"/>
      <c r="D304" s="171"/>
      <c r="E304" s="171"/>
    </row>
    <row r="305" ht="10.5" customHeight="1">
      <c r="D305" s="6"/>
    </row>
    <row r="306" spans="1:5" ht="10.5" customHeight="1">
      <c r="A306" s="108" t="s">
        <v>74</v>
      </c>
      <c r="B306" s="75">
        <v>0</v>
      </c>
      <c r="C306" s="71">
        <f>SUM(C307:C308)</f>
        <v>1660</v>
      </c>
      <c r="D306" s="71">
        <f>SUM(D307:D308)</f>
        <v>38173</v>
      </c>
      <c r="E306" s="71">
        <f>SUM(E307:E308)</f>
        <v>38173</v>
      </c>
    </row>
    <row r="307" spans="1:5" ht="10.5" customHeight="1">
      <c r="A307" s="109" t="s">
        <v>318</v>
      </c>
      <c r="B307" s="74">
        <v>0</v>
      </c>
      <c r="C307" s="6">
        <v>1660</v>
      </c>
      <c r="D307" s="74">
        <v>4979</v>
      </c>
      <c r="E307" s="251">
        <v>4979</v>
      </c>
    </row>
    <row r="308" spans="1:5" ht="10.5" customHeight="1">
      <c r="A308" s="93" t="s">
        <v>187</v>
      </c>
      <c r="B308" s="74">
        <v>0</v>
      </c>
      <c r="C308" s="74">
        <v>0</v>
      </c>
      <c r="D308" s="6">
        <v>33194</v>
      </c>
      <c r="E308" s="6">
        <v>33194</v>
      </c>
    </row>
    <row r="309" spans="1:4" ht="12" customHeight="1">
      <c r="A309" s="650" t="s">
        <v>417</v>
      </c>
      <c r="B309" s="21"/>
      <c r="C309" s="21"/>
      <c r="D309" s="6"/>
    </row>
    <row r="310" spans="1:5" ht="16.5" customHeight="1">
      <c r="A310" s="230" t="s">
        <v>177</v>
      </c>
      <c r="B310" s="463">
        <v>0</v>
      </c>
      <c r="C310" s="463">
        <f>SUM(C306)</f>
        <v>1660</v>
      </c>
      <c r="D310" s="463">
        <f>SUM(D306)</f>
        <v>38173</v>
      </c>
      <c r="E310" s="463">
        <f>SUM(E306)</f>
        <v>38173</v>
      </c>
    </row>
    <row r="311" spans="1:5" ht="15.75" customHeight="1">
      <c r="A311" s="48"/>
      <c r="B311" s="110"/>
      <c r="C311" s="110"/>
      <c r="D311" s="110"/>
      <c r="E311" s="110"/>
    </row>
    <row r="312" spans="1:5" ht="16.5" customHeight="1">
      <c r="A312" s="35" t="s">
        <v>193</v>
      </c>
      <c r="B312" s="36">
        <f>SUM(B302+B310)</f>
        <v>3843713</v>
      </c>
      <c r="C312" s="36">
        <f>SUM(C302+C310)</f>
        <v>4050121</v>
      </c>
      <c r="D312" s="36">
        <f>SUM(D302+D310)</f>
        <v>4122905</v>
      </c>
      <c r="E312" s="36">
        <f>SUM(E302+E310)</f>
        <v>4144252</v>
      </c>
    </row>
    <row r="313" spans="1:5" ht="12" customHeight="1">
      <c r="A313" s="48"/>
      <c r="C313" s="110"/>
      <c r="D313" s="110"/>
      <c r="E313" s="110"/>
    </row>
    <row r="314" spans="1:5" ht="12" customHeight="1">
      <c r="A314" s="48"/>
      <c r="C314" s="110"/>
      <c r="D314" s="110"/>
      <c r="E314" s="110"/>
    </row>
    <row r="315" spans="1:6" ht="14.25" customHeight="1">
      <c r="A315" s="598"/>
      <c r="B315" s="259"/>
      <c r="C315" s="599"/>
      <c r="D315" s="599"/>
      <c r="E315" s="599"/>
      <c r="F315" s="250"/>
    </row>
    <row r="316" spans="1:6" ht="14.25" customHeight="1">
      <c r="A316" s="598"/>
      <c r="B316" s="259"/>
      <c r="C316" s="599"/>
      <c r="D316" s="599"/>
      <c r="E316" s="599"/>
      <c r="F316" s="250"/>
    </row>
    <row r="317" ht="12.75" customHeight="1"/>
    <row r="318" ht="18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/>
  <mergeCells count="3">
    <mergeCell ref="A165:D165"/>
    <mergeCell ref="A300:D300"/>
    <mergeCell ref="A277:B2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45">
      <selection activeCell="C76" sqref="C76"/>
    </sheetView>
  </sheetViews>
  <sheetFormatPr defaultColWidth="9.140625" defaultRowHeight="12.75"/>
  <cols>
    <col min="1" max="1" width="34.8515625" style="0" customWidth="1"/>
    <col min="2" max="2" width="14.421875" style="0" customWidth="1"/>
    <col min="3" max="5" width="11.7109375" style="0" customWidth="1"/>
  </cols>
  <sheetData>
    <row r="2" spans="1:5" ht="21.75" customHeight="1">
      <c r="A2" s="685" t="s">
        <v>381</v>
      </c>
      <c r="B2" s="685"/>
      <c r="C2" s="685"/>
      <c r="D2" s="685"/>
      <c r="E2" s="685"/>
    </row>
    <row r="3" spans="1:5" ht="21.75" customHeight="1">
      <c r="A3" s="686" t="s">
        <v>37</v>
      </c>
      <c r="B3" s="686"/>
      <c r="C3" s="686"/>
      <c r="D3" s="686"/>
      <c r="E3" s="686"/>
    </row>
    <row r="4" spans="1:5" ht="21.75" customHeight="1">
      <c r="A4" s="380"/>
      <c r="B4" s="380"/>
      <c r="C4" s="380"/>
      <c r="D4" s="380"/>
      <c r="E4" s="380"/>
    </row>
    <row r="5" spans="1:5" ht="22.5" customHeight="1" thickBot="1">
      <c r="A5" s="10"/>
      <c r="B5" s="10"/>
      <c r="C5" s="11"/>
      <c r="D5" s="11"/>
      <c r="E5" s="408" t="s">
        <v>191</v>
      </c>
    </row>
    <row r="6" spans="1:5" ht="18" customHeight="1">
      <c r="A6" s="681"/>
      <c r="B6" s="369" t="s">
        <v>346</v>
      </c>
      <c r="C6" s="678">
        <v>2012</v>
      </c>
      <c r="D6" s="683">
        <v>2013</v>
      </c>
      <c r="E6" s="687">
        <v>2014</v>
      </c>
    </row>
    <row r="7" spans="1:5" ht="18" customHeight="1" thickBot="1">
      <c r="A7" s="682"/>
      <c r="B7" s="372" t="s">
        <v>347</v>
      </c>
      <c r="C7" s="679"/>
      <c r="D7" s="684"/>
      <c r="E7" s="688"/>
    </row>
    <row r="8" spans="1:5" ht="18" customHeight="1">
      <c r="A8" s="18" t="s">
        <v>22</v>
      </c>
      <c r="B8" s="326"/>
      <c r="C8" s="393"/>
      <c r="D8" s="406"/>
      <c r="E8" s="49"/>
    </row>
    <row r="9" spans="1:5" ht="18" customHeight="1">
      <c r="A9" s="29" t="s">
        <v>91</v>
      </c>
      <c r="B9" s="327">
        <v>15429</v>
      </c>
      <c r="C9" s="327">
        <v>16129</v>
      </c>
      <c r="D9" s="395">
        <v>17430</v>
      </c>
      <c r="E9" s="402">
        <v>17430</v>
      </c>
    </row>
    <row r="10" spans="1:5" ht="18" customHeight="1">
      <c r="A10" s="30" t="s">
        <v>92</v>
      </c>
      <c r="B10" s="327">
        <v>267227</v>
      </c>
      <c r="C10" s="327">
        <v>280589</v>
      </c>
      <c r="D10" s="396">
        <v>299231</v>
      </c>
      <c r="E10" s="403">
        <v>299231</v>
      </c>
    </row>
    <row r="11" spans="1:5" ht="18" customHeight="1">
      <c r="A11" s="30" t="s">
        <v>93</v>
      </c>
      <c r="B11" s="327">
        <v>39833</v>
      </c>
      <c r="C11" s="334">
        <v>69684</v>
      </c>
      <c r="D11" s="396">
        <v>66806</v>
      </c>
      <c r="E11" s="403">
        <v>74684</v>
      </c>
    </row>
    <row r="12" spans="1:5" ht="18" customHeight="1">
      <c r="A12" s="30" t="s">
        <v>96</v>
      </c>
      <c r="B12" s="327">
        <v>93410</v>
      </c>
      <c r="C12" s="334">
        <v>124422</v>
      </c>
      <c r="D12" s="396">
        <v>95410</v>
      </c>
      <c r="E12" s="403">
        <v>95410</v>
      </c>
    </row>
    <row r="13" spans="1:5" ht="18" customHeight="1">
      <c r="A13" s="30" t="s">
        <v>97</v>
      </c>
      <c r="B13" s="327">
        <v>58880</v>
      </c>
      <c r="C13" s="334">
        <v>58880</v>
      </c>
      <c r="D13" s="396">
        <v>58880</v>
      </c>
      <c r="E13" s="403">
        <v>58880</v>
      </c>
    </row>
    <row r="14" spans="1:5" ht="18" customHeight="1">
      <c r="A14" s="30" t="s">
        <v>98</v>
      </c>
      <c r="B14" s="327">
        <v>20725</v>
      </c>
      <c r="C14" s="334">
        <v>20725</v>
      </c>
      <c r="D14" s="396">
        <v>20725</v>
      </c>
      <c r="E14" s="403">
        <v>20725</v>
      </c>
    </row>
    <row r="15" spans="1:5" ht="18" customHeight="1">
      <c r="A15" s="30" t="s">
        <v>99</v>
      </c>
      <c r="B15" s="327">
        <v>431</v>
      </c>
      <c r="C15" s="334">
        <v>431</v>
      </c>
      <c r="D15" s="396">
        <v>435</v>
      </c>
      <c r="E15" s="403">
        <v>435</v>
      </c>
    </row>
    <row r="16" spans="1:5" ht="18" customHeight="1">
      <c r="A16" s="30" t="s">
        <v>100</v>
      </c>
      <c r="B16" s="327">
        <v>5193</v>
      </c>
      <c r="C16" s="334">
        <v>5593</v>
      </c>
      <c r="D16" s="396">
        <v>6370</v>
      </c>
      <c r="E16" s="403">
        <v>6370</v>
      </c>
    </row>
    <row r="17" spans="1:5" ht="18" customHeight="1">
      <c r="A17" s="30" t="s">
        <v>301</v>
      </c>
      <c r="B17" s="327">
        <v>10620</v>
      </c>
      <c r="C17" s="334">
        <v>10620</v>
      </c>
      <c r="D17" s="396">
        <v>10620</v>
      </c>
      <c r="E17" s="403">
        <v>10620</v>
      </c>
    </row>
    <row r="18" spans="1:5" ht="18" customHeight="1">
      <c r="A18" s="30" t="s">
        <v>142</v>
      </c>
      <c r="B18" s="327">
        <v>74146</v>
      </c>
      <c r="C18" s="334">
        <v>75146</v>
      </c>
      <c r="D18" s="396">
        <v>75908</v>
      </c>
      <c r="E18" s="403">
        <v>76918</v>
      </c>
    </row>
    <row r="19" spans="1:5" ht="18" customHeight="1">
      <c r="A19" s="30" t="s">
        <v>189</v>
      </c>
      <c r="B19" s="327">
        <v>2890</v>
      </c>
      <c r="C19" s="334">
        <v>2980</v>
      </c>
      <c r="D19" s="396">
        <v>2980</v>
      </c>
      <c r="E19" s="403">
        <v>2980</v>
      </c>
    </row>
    <row r="20" spans="1:5" ht="18" customHeight="1">
      <c r="A20" s="30" t="s">
        <v>104</v>
      </c>
      <c r="B20" s="327">
        <v>1378</v>
      </c>
      <c r="C20" s="334">
        <v>1578</v>
      </c>
      <c r="D20" s="396">
        <v>1578</v>
      </c>
      <c r="E20" s="403">
        <v>1578</v>
      </c>
    </row>
    <row r="21" spans="1:5" ht="18" customHeight="1">
      <c r="A21" s="31" t="s">
        <v>39</v>
      </c>
      <c r="B21" s="464">
        <f>SUM(B9:B20)</f>
        <v>590162</v>
      </c>
      <c r="C21" s="335">
        <f>SUM(C9:C20)</f>
        <v>666777</v>
      </c>
      <c r="D21" s="397">
        <f>SUM(D9:D20)</f>
        <v>656373</v>
      </c>
      <c r="E21" s="131">
        <f>SUM(E9:E20)</f>
        <v>665261</v>
      </c>
    </row>
    <row r="22" spans="1:5" ht="18" customHeight="1">
      <c r="A22" s="31" t="s">
        <v>9</v>
      </c>
      <c r="B22" s="465">
        <v>0</v>
      </c>
      <c r="C22" s="335">
        <v>1660</v>
      </c>
      <c r="D22" s="397">
        <v>38173</v>
      </c>
      <c r="E22" s="131">
        <v>38173</v>
      </c>
    </row>
    <row r="23" spans="1:5" ht="18" customHeight="1">
      <c r="A23" s="32" t="s">
        <v>28</v>
      </c>
      <c r="B23" s="328">
        <f>SUM(B21:B22)</f>
        <v>590162</v>
      </c>
      <c r="C23" s="336">
        <f>SUM(C21+C22)</f>
        <v>668437</v>
      </c>
      <c r="D23" s="398">
        <f>SUM(D21+D22)</f>
        <v>694546</v>
      </c>
      <c r="E23" s="404">
        <f>SUM(E21+E22)</f>
        <v>703434</v>
      </c>
    </row>
    <row r="24" spans="1:5" ht="18" customHeight="1">
      <c r="A24" s="37" t="s">
        <v>23</v>
      </c>
      <c r="B24" s="329"/>
      <c r="C24" s="337"/>
      <c r="D24" s="399"/>
      <c r="E24" s="333"/>
    </row>
    <row r="25" spans="1:5" ht="18" customHeight="1">
      <c r="A25" s="30" t="s">
        <v>143</v>
      </c>
      <c r="B25" s="330">
        <v>428870</v>
      </c>
      <c r="C25" s="334">
        <v>434002</v>
      </c>
      <c r="D25" s="396">
        <v>442535</v>
      </c>
      <c r="E25" s="403">
        <v>448535</v>
      </c>
    </row>
    <row r="26" spans="1:5" ht="18" customHeight="1">
      <c r="A26" s="30" t="s">
        <v>144</v>
      </c>
      <c r="B26" s="330">
        <v>1956</v>
      </c>
      <c r="C26" s="334">
        <v>1956</v>
      </c>
      <c r="D26" s="396">
        <v>1963</v>
      </c>
      <c r="E26" s="403">
        <v>1963</v>
      </c>
    </row>
    <row r="27" spans="1:5" ht="18" customHeight="1">
      <c r="A27" s="30" t="s">
        <v>145</v>
      </c>
      <c r="B27" s="330">
        <v>283402</v>
      </c>
      <c r="C27" s="334">
        <v>289158</v>
      </c>
      <c r="D27" s="396">
        <v>291040</v>
      </c>
      <c r="E27" s="403">
        <v>295293</v>
      </c>
    </row>
    <row r="28" spans="1:5" ht="18" customHeight="1">
      <c r="A28" s="50" t="s">
        <v>382</v>
      </c>
      <c r="B28" s="330">
        <v>255</v>
      </c>
      <c r="C28" s="349">
        <v>0</v>
      </c>
      <c r="D28" s="349">
        <v>0</v>
      </c>
      <c r="E28" s="412">
        <v>0</v>
      </c>
    </row>
    <row r="29" spans="1:5" ht="18" customHeight="1">
      <c r="A29" s="50" t="s">
        <v>190</v>
      </c>
      <c r="B29" s="330">
        <v>2897</v>
      </c>
      <c r="C29" s="334">
        <v>2890</v>
      </c>
      <c r="D29" s="396">
        <v>2980</v>
      </c>
      <c r="E29" s="403">
        <v>2980</v>
      </c>
    </row>
    <row r="30" spans="1:5" ht="18" customHeight="1" thickBot="1">
      <c r="A30" s="339" t="s">
        <v>146</v>
      </c>
      <c r="B30" s="340">
        <v>73464</v>
      </c>
      <c r="C30" s="341">
        <v>74156</v>
      </c>
      <c r="D30" s="400">
        <v>74318</v>
      </c>
      <c r="E30" s="405">
        <v>75018</v>
      </c>
    </row>
    <row r="31" spans="1:5" ht="18" customHeight="1" thickBot="1">
      <c r="A31" s="428" t="s">
        <v>24</v>
      </c>
      <c r="B31" s="429">
        <f>SUM(B25:B30)</f>
        <v>790844</v>
      </c>
      <c r="C31" s="430">
        <f>SUM(C25:C30)</f>
        <v>802162</v>
      </c>
      <c r="D31" s="431">
        <f>SUM(D25:D30)</f>
        <v>812836</v>
      </c>
      <c r="E31" s="432">
        <f>SUM(E25:E30)</f>
        <v>823789</v>
      </c>
    </row>
    <row r="32" spans="1:5" ht="18" customHeight="1" thickBot="1">
      <c r="A32" s="433" t="s">
        <v>25</v>
      </c>
      <c r="B32" s="434">
        <f>SUM(B21:B22)</f>
        <v>590162</v>
      </c>
      <c r="C32" s="435">
        <f>SUM(C23)</f>
        <v>668437</v>
      </c>
      <c r="D32" s="436">
        <f>SUM(D23)</f>
        <v>694546</v>
      </c>
      <c r="E32" s="437">
        <f>SUM(E23)</f>
        <v>703434</v>
      </c>
    </row>
    <row r="33" spans="1:5" ht="18" customHeight="1" thickBot="1">
      <c r="A33" s="433" t="s">
        <v>26</v>
      </c>
      <c r="B33" s="434">
        <f>SUM(B31)</f>
        <v>790844</v>
      </c>
      <c r="C33" s="435">
        <f>SUM(C31)</f>
        <v>802162</v>
      </c>
      <c r="D33" s="436">
        <f>SUM(D31)</f>
        <v>812836</v>
      </c>
      <c r="E33" s="437">
        <f>SUM(E31)</f>
        <v>823789</v>
      </c>
    </row>
    <row r="34" spans="1:5" ht="18" customHeight="1" thickBot="1">
      <c r="A34" s="433" t="s">
        <v>147</v>
      </c>
      <c r="B34" s="442">
        <v>0</v>
      </c>
      <c r="C34" s="443">
        <v>0</v>
      </c>
      <c r="D34" s="444">
        <v>0</v>
      </c>
      <c r="E34" s="445">
        <v>0</v>
      </c>
    </row>
    <row r="35" spans="1:5" ht="18" customHeight="1" thickBot="1">
      <c r="A35" s="438" t="s">
        <v>107</v>
      </c>
      <c r="B35" s="442">
        <v>0</v>
      </c>
      <c r="C35" s="439">
        <f>SUM(C22)</f>
        <v>1660</v>
      </c>
      <c r="D35" s="440">
        <f>SUM(D22)</f>
        <v>38173</v>
      </c>
      <c r="E35" s="441">
        <f>SUM(E22)</f>
        <v>38173</v>
      </c>
    </row>
    <row r="36" spans="1:5" ht="18" customHeight="1" thickBot="1">
      <c r="A36" s="243" t="s">
        <v>27</v>
      </c>
      <c r="B36" s="325">
        <f>SUM(B33+B34+B35-B32)</f>
        <v>200682</v>
      </c>
      <c r="C36" s="394">
        <f>SUM(C33+C34+C35-C32)</f>
        <v>135385</v>
      </c>
      <c r="D36" s="401">
        <f>SUM(D33+D34+D35-D32)</f>
        <v>156463</v>
      </c>
      <c r="E36" s="332">
        <f>SUM(E33+E34+E35-E32)</f>
        <v>158528</v>
      </c>
    </row>
    <row r="37" spans="1:5" s="53" customFormat="1" ht="12" customHeight="1">
      <c r="A37" s="51"/>
      <c r="B37" s="132"/>
      <c r="C37" s="133"/>
      <c r="D37" s="132"/>
      <c r="E37" s="133"/>
    </row>
    <row r="38" spans="1:5" s="53" customFormat="1" ht="12" customHeight="1">
      <c r="A38" s="51"/>
      <c r="B38" s="132"/>
      <c r="C38" s="133"/>
      <c r="D38" s="132"/>
      <c r="E38" s="133"/>
    </row>
    <row r="39" spans="1:5" s="53" customFormat="1" ht="12" customHeight="1">
      <c r="A39" s="51"/>
      <c r="B39" s="132"/>
      <c r="C39" s="133"/>
      <c r="D39" s="132"/>
      <c r="E39" s="133"/>
    </row>
    <row r="40" spans="1:5" s="53" customFormat="1" ht="12" customHeight="1">
      <c r="A40" s="51"/>
      <c r="B40" s="132"/>
      <c r="C40" s="133"/>
      <c r="D40" s="132"/>
      <c r="E40" s="133"/>
    </row>
    <row r="41" spans="1:5" s="53" customFormat="1" ht="12" customHeight="1">
      <c r="A41" s="51"/>
      <c r="B41" s="132"/>
      <c r="C41" s="133"/>
      <c r="D41" s="132"/>
      <c r="E41" s="133"/>
    </row>
    <row r="42" spans="1:5" s="53" customFormat="1" ht="12" customHeight="1">
      <c r="A42" s="51"/>
      <c r="B42" s="132"/>
      <c r="C42" s="133"/>
      <c r="D42" s="132"/>
      <c r="E42" s="133"/>
    </row>
    <row r="43" spans="1:5" ht="18.75" customHeight="1">
      <c r="A43" s="685" t="s">
        <v>381</v>
      </c>
      <c r="B43" s="685"/>
      <c r="C43" s="685"/>
      <c r="D43" s="685"/>
      <c r="E43" s="685"/>
    </row>
    <row r="44" spans="1:5" ht="18.75" customHeight="1">
      <c r="A44" s="680" t="s">
        <v>10</v>
      </c>
      <c r="B44" s="680"/>
      <c r="C44" s="680"/>
      <c r="D44" s="680"/>
      <c r="E44" s="680"/>
    </row>
    <row r="45" spans="1:5" ht="18.75" customHeight="1">
      <c r="A45" s="379"/>
      <c r="B45" s="379"/>
      <c r="C45" s="379"/>
      <c r="D45" s="379"/>
      <c r="E45" s="379"/>
    </row>
    <row r="46" spans="1:5" ht="16.5" customHeight="1" thickBot="1">
      <c r="A46" s="25"/>
      <c r="B46" s="25"/>
      <c r="C46" s="26"/>
      <c r="D46" s="26"/>
      <c r="E46" s="408" t="s">
        <v>191</v>
      </c>
    </row>
    <row r="47" spans="1:5" ht="18" customHeight="1">
      <c r="A47" s="114"/>
      <c r="B47" s="369" t="s">
        <v>346</v>
      </c>
      <c r="C47" s="678">
        <v>2012</v>
      </c>
      <c r="D47" s="678">
        <v>2013</v>
      </c>
      <c r="E47" s="683">
        <v>2014</v>
      </c>
    </row>
    <row r="48" spans="1:5" ht="18" customHeight="1" thickBot="1">
      <c r="A48" s="407"/>
      <c r="B48" s="372" t="s">
        <v>347</v>
      </c>
      <c r="C48" s="679"/>
      <c r="D48" s="679"/>
      <c r="E48" s="684"/>
    </row>
    <row r="49" spans="1:5" ht="18" customHeight="1">
      <c r="A49" s="18" t="s">
        <v>22</v>
      </c>
      <c r="B49" s="113"/>
      <c r="C49" s="326"/>
      <c r="D49" s="326"/>
      <c r="E49" s="406"/>
    </row>
    <row r="50" spans="1:5" ht="18" customHeight="1">
      <c r="A50" s="29" t="s">
        <v>91</v>
      </c>
      <c r="B50" s="12">
        <v>1160</v>
      </c>
      <c r="C50" s="342">
        <v>1160</v>
      </c>
      <c r="D50" s="342">
        <v>1660</v>
      </c>
      <c r="E50" s="396">
        <v>1660</v>
      </c>
    </row>
    <row r="51" spans="1:5" ht="18" customHeight="1">
      <c r="A51" s="30" t="s">
        <v>92</v>
      </c>
      <c r="B51" s="13">
        <v>25167</v>
      </c>
      <c r="C51" s="330">
        <v>26516</v>
      </c>
      <c r="D51" s="330">
        <v>28276</v>
      </c>
      <c r="E51" s="409">
        <v>28276</v>
      </c>
    </row>
    <row r="52" spans="1:5" ht="18" customHeight="1">
      <c r="A52" s="30" t="s">
        <v>93</v>
      </c>
      <c r="B52" s="13">
        <v>17608</v>
      </c>
      <c r="C52" s="330">
        <v>21577</v>
      </c>
      <c r="D52" s="330">
        <v>6100</v>
      </c>
      <c r="E52" s="409">
        <v>11880</v>
      </c>
    </row>
    <row r="53" spans="1:5" ht="18" customHeight="1">
      <c r="A53" s="30" t="s">
        <v>96</v>
      </c>
      <c r="B53" s="13">
        <v>3771</v>
      </c>
      <c r="C53" s="330">
        <v>4271</v>
      </c>
      <c r="D53" s="330">
        <v>4971</v>
      </c>
      <c r="E53" s="409">
        <v>4971</v>
      </c>
    </row>
    <row r="54" spans="1:5" ht="18" customHeight="1">
      <c r="A54" s="30" t="s">
        <v>97</v>
      </c>
      <c r="B54" s="13">
        <v>6363</v>
      </c>
      <c r="C54" s="330">
        <v>6363</v>
      </c>
      <c r="D54" s="330">
        <v>6363</v>
      </c>
      <c r="E54" s="409">
        <v>6363</v>
      </c>
    </row>
    <row r="55" spans="1:5" ht="18" customHeight="1">
      <c r="A55" s="30" t="s">
        <v>148</v>
      </c>
      <c r="B55" s="13">
        <v>2240</v>
      </c>
      <c r="C55" s="330">
        <v>2240</v>
      </c>
      <c r="D55" s="330">
        <v>2240</v>
      </c>
      <c r="E55" s="409">
        <v>2240</v>
      </c>
    </row>
    <row r="56" spans="1:5" ht="18" customHeight="1">
      <c r="A56" s="30" t="s">
        <v>99</v>
      </c>
      <c r="B56" s="13">
        <v>133</v>
      </c>
      <c r="C56" s="330">
        <v>133</v>
      </c>
      <c r="D56" s="330">
        <v>135</v>
      </c>
      <c r="E56" s="409">
        <v>135</v>
      </c>
    </row>
    <row r="57" spans="1:5" ht="18" customHeight="1">
      <c r="A57" s="30" t="s">
        <v>100</v>
      </c>
      <c r="B57" s="13">
        <v>554</v>
      </c>
      <c r="C57" s="330">
        <v>584</v>
      </c>
      <c r="D57" s="330">
        <v>615</v>
      </c>
      <c r="E57" s="409">
        <v>615</v>
      </c>
    </row>
    <row r="58" spans="1:5" ht="18" customHeight="1">
      <c r="A58" s="30" t="s">
        <v>301</v>
      </c>
      <c r="B58" s="13">
        <v>376</v>
      </c>
      <c r="C58" s="330">
        <v>376</v>
      </c>
      <c r="D58" s="330">
        <v>376</v>
      </c>
      <c r="E58" s="409">
        <v>376</v>
      </c>
    </row>
    <row r="59" spans="1:5" ht="18" customHeight="1">
      <c r="A59" s="30" t="s">
        <v>142</v>
      </c>
      <c r="B59" s="13">
        <v>8479</v>
      </c>
      <c r="C59" s="330">
        <v>8479</v>
      </c>
      <c r="D59" s="330">
        <v>8479</v>
      </c>
      <c r="E59" s="409">
        <v>9806</v>
      </c>
    </row>
    <row r="60" spans="1:5" ht="18" customHeight="1">
      <c r="A60" s="30" t="s">
        <v>104</v>
      </c>
      <c r="B60" s="13">
        <v>78</v>
      </c>
      <c r="C60" s="330">
        <v>66</v>
      </c>
      <c r="D60" s="330">
        <v>66</v>
      </c>
      <c r="E60" s="409">
        <v>66</v>
      </c>
    </row>
    <row r="61" spans="1:5" ht="18" customHeight="1">
      <c r="A61" s="31" t="s">
        <v>39</v>
      </c>
      <c r="B61" s="14">
        <f>SUM(B50:B60)</f>
        <v>65929</v>
      </c>
      <c r="C61" s="335">
        <f>SUM(C50:C60)</f>
        <v>71765</v>
      </c>
      <c r="D61" s="335">
        <f>SUM(D50:D60)</f>
        <v>59281</v>
      </c>
      <c r="E61" s="397">
        <f>SUM(E50:E60)</f>
        <v>66388</v>
      </c>
    </row>
    <row r="62" spans="1:5" ht="18" customHeight="1">
      <c r="A62" s="31" t="s">
        <v>9</v>
      </c>
      <c r="B62" s="52">
        <v>0</v>
      </c>
      <c r="C62" s="343">
        <v>0</v>
      </c>
      <c r="D62" s="343">
        <v>0</v>
      </c>
      <c r="E62" s="551">
        <v>0</v>
      </c>
    </row>
    <row r="63" spans="1:5" ht="18" customHeight="1">
      <c r="A63" s="32" t="s">
        <v>28</v>
      </c>
      <c r="B63" s="144">
        <f>SUM(B61:B62)</f>
        <v>65929</v>
      </c>
      <c r="C63" s="336">
        <f>SUM(C61:C62)</f>
        <v>71765</v>
      </c>
      <c r="D63" s="336">
        <f>SUM(D61:D62)</f>
        <v>59281</v>
      </c>
      <c r="E63" s="398">
        <f>SUM(E61:E62)</f>
        <v>66388</v>
      </c>
    </row>
    <row r="64" spans="1:5" ht="18" customHeight="1">
      <c r="A64" s="37" t="s">
        <v>23</v>
      </c>
      <c r="B64" s="38"/>
      <c r="C64" s="337"/>
      <c r="D64" s="337"/>
      <c r="E64" s="399"/>
    </row>
    <row r="65" spans="1:5" ht="18" customHeight="1">
      <c r="A65" s="30" t="s">
        <v>149</v>
      </c>
      <c r="B65" s="13">
        <v>40143</v>
      </c>
      <c r="C65" s="334">
        <v>41396</v>
      </c>
      <c r="D65" s="334">
        <v>42950</v>
      </c>
      <c r="E65" s="396">
        <v>43210</v>
      </c>
    </row>
    <row r="66" spans="1:5" ht="18" customHeight="1">
      <c r="A66" s="30" t="s">
        <v>145</v>
      </c>
      <c r="B66" s="13">
        <v>31107</v>
      </c>
      <c r="C66" s="334">
        <v>31990</v>
      </c>
      <c r="D66" s="334">
        <v>33070</v>
      </c>
      <c r="E66" s="396">
        <v>33970</v>
      </c>
    </row>
    <row r="67" spans="1:5" ht="18" customHeight="1">
      <c r="A67" s="50" t="s">
        <v>146</v>
      </c>
      <c r="B67" s="13">
        <v>8479</v>
      </c>
      <c r="C67" s="330">
        <v>8479</v>
      </c>
      <c r="D67" s="330">
        <v>8479</v>
      </c>
      <c r="E67" s="409">
        <v>9806</v>
      </c>
    </row>
    <row r="68" spans="1:5" ht="18" customHeight="1" thickBot="1">
      <c r="A68" s="54" t="s">
        <v>24</v>
      </c>
      <c r="B68" s="55">
        <f>SUM(B65:B67)</f>
        <v>79729</v>
      </c>
      <c r="C68" s="338">
        <f>SUM(C65:C67)</f>
        <v>81865</v>
      </c>
      <c r="D68" s="338">
        <f>SUM(D65:D67)</f>
        <v>84499</v>
      </c>
      <c r="E68" s="410">
        <f>SUM(E65:E67)</f>
        <v>86986</v>
      </c>
    </row>
    <row r="69" spans="1:5" ht="18" customHeight="1" thickBot="1">
      <c r="A69" s="433" t="s">
        <v>25</v>
      </c>
      <c r="B69" s="446">
        <f>SUM(B61:B62)</f>
        <v>65929</v>
      </c>
      <c r="C69" s="435">
        <f>SUM(C63)</f>
        <v>71765</v>
      </c>
      <c r="D69" s="435">
        <f>SUM(D63)</f>
        <v>59281</v>
      </c>
      <c r="E69" s="436">
        <f>SUM(E63)</f>
        <v>66388</v>
      </c>
    </row>
    <row r="70" spans="1:5" ht="18" customHeight="1" thickBot="1">
      <c r="A70" s="433" t="s">
        <v>26</v>
      </c>
      <c r="B70" s="447">
        <f>SUM(B68)</f>
        <v>79729</v>
      </c>
      <c r="C70" s="435">
        <f>SUM(C68)</f>
        <v>81865</v>
      </c>
      <c r="D70" s="435">
        <f>SUM(D68)</f>
        <v>84499</v>
      </c>
      <c r="E70" s="436">
        <f>SUM(E68)</f>
        <v>86986</v>
      </c>
    </row>
    <row r="71" spans="1:5" ht="18" customHeight="1" thickBot="1">
      <c r="A71" s="433" t="s">
        <v>106</v>
      </c>
      <c r="B71" s="448">
        <v>0</v>
      </c>
      <c r="C71" s="449">
        <v>0</v>
      </c>
      <c r="D71" s="449">
        <v>0</v>
      </c>
      <c r="E71" s="450">
        <v>0</v>
      </c>
    </row>
    <row r="72" spans="1:5" ht="18" customHeight="1" thickBot="1">
      <c r="A72" s="438" t="s">
        <v>107</v>
      </c>
      <c r="B72" s="57">
        <v>0</v>
      </c>
      <c r="C72" s="344">
        <v>0</v>
      </c>
      <c r="D72" s="344">
        <v>0</v>
      </c>
      <c r="E72" s="552">
        <v>0</v>
      </c>
    </row>
    <row r="73" spans="1:5" ht="18" customHeight="1" thickBot="1">
      <c r="A73" s="19" t="s">
        <v>27</v>
      </c>
      <c r="B73" s="244">
        <f>SUM(B70+B71+B72-B69)</f>
        <v>13800</v>
      </c>
      <c r="C73" s="345">
        <f>SUM(C70+C71+C72-C69)</f>
        <v>10100</v>
      </c>
      <c r="D73" s="345">
        <f>SUM(D70+D71+D72-D69)</f>
        <v>25218</v>
      </c>
      <c r="E73" s="411">
        <f>SUM(E70+E71+E72-E69)</f>
        <v>20598</v>
      </c>
    </row>
    <row r="74" spans="1:5" ht="15" customHeight="1">
      <c r="A74" s="51"/>
      <c r="B74" s="350"/>
      <c r="C74" s="350"/>
      <c r="D74" s="350"/>
      <c r="E74" s="350"/>
    </row>
    <row r="75" spans="1:5" ht="15" customHeight="1">
      <c r="A75" s="51"/>
      <c r="B75" s="350"/>
      <c r="C75" s="350"/>
      <c r="D75" s="350"/>
      <c r="E75" s="350"/>
    </row>
    <row r="76" spans="1:5" ht="15" customHeight="1">
      <c r="A76" s="51"/>
      <c r="B76" s="350"/>
      <c r="C76" s="350"/>
      <c r="D76" s="350"/>
      <c r="E76" s="350"/>
    </row>
    <row r="77" spans="1:5" ht="15" customHeight="1">
      <c r="A77" s="51"/>
      <c r="B77" s="350"/>
      <c r="C77" s="350"/>
      <c r="D77" s="350"/>
      <c r="E77" s="350"/>
    </row>
    <row r="78" spans="1:5" ht="15" customHeight="1">
      <c r="A78" s="51"/>
      <c r="B78" s="350"/>
      <c r="C78" s="350"/>
      <c r="D78" s="350"/>
      <c r="E78" s="350"/>
    </row>
    <row r="79" spans="1:5" ht="15" customHeight="1">
      <c r="A79" s="51"/>
      <c r="B79" s="350"/>
      <c r="C79" s="350"/>
      <c r="D79" s="350"/>
      <c r="E79" s="350"/>
    </row>
    <row r="80" spans="1:5" ht="15" customHeight="1">
      <c r="A80" s="51"/>
      <c r="B80" s="350"/>
      <c r="C80" s="350"/>
      <c r="D80" s="350"/>
      <c r="E80" s="350"/>
    </row>
    <row r="81" spans="1:5" ht="15" customHeight="1">
      <c r="A81" s="51"/>
      <c r="B81" s="350"/>
      <c r="C81" s="350"/>
      <c r="D81" s="350"/>
      <c r="E81" s="350"/>
    </row>
    <row r="82" spans="1:5" ht="15" customHeight="1">
      <c r="A82" s="51"/>
      <c r="B82" s="350"/>
      <c r="C82" s="350"/>
      <c r="D82" s="350"/>
      <c r="E82" s="350"/>
    </row>
    <row r="83" spans="1:5" ht="15" customHeight="1">
      <c r="A83" s="51"/>
      <c r="B83" s="350"/>
      <c r="C83" s="350"/>
      <c r="D83" s="350"/>
      <c r="E83" s="350"/>
    </row>
    <row r="84" spans="1:5" ht="21.75" customHeight="1">
      <c r="A84" s="685" t="s">
        <v>381</v>
      </c>
      <c r="B84" s="685"/>
      <c r="C84" s="685"/>
      <c r="D84" s="685"/>
      <c r="E84" s="685"/>
    </row>
    <row r="85" spans="1:5" ht="21.75" customHeight="1">
      <c r="A85" s="680" t="s">
        <v>38</v>
      </c>
      <c r="B85" s="680"/>
      <c r="C85" s="680"/>
      <c r="D85" s="680"/>
      <c r="E85" s="680"/>
    </row>
    <row r="86" spans="1:5" ht="21.75" customHeight="1">
      <c r="A86" s="379"/>
      <c r="B86" s="379"/>
      <c r="C86" s="379"/>
      <c r="D86" s="379"/>
      <c r="E86" s="379"/>
    </row>
    <row r="87" spans="1:5" ht="21.75" customHeight="1" thickBot="1">
      <c r="A87" s="25"/>
      <c r="B87" s="25"/>
      <c r="C87" s="26"/>
      <c r="D87" s="26"/>
      <c r="E87" s="408" t="s">
        <v>191</v>
      </c>
    </row>
    <row r="88" spans="1:5" ht="18" customHeight="1">
      <c r="A88" s="681"/>
      <c r="B88" s="369" t="s">
        <v>346</v>
      </c>
      <c r="C88" s="678">
        <v>2012</v>
      </c>
      <c r="D88" s="678">
        <v>2013</v>
      </c>
      <c r="E88" s="683">
        <v>2014</v>
      </c>
    </row>
    <row r="89" spans="1:5" ht="18" customHeight="1" thickBot="1">
      <c r="A89" s="682"/>
      <c r="B89" s="372" t="s">
        <v>347</v>
      </c>
      <c r="C89" s="679"/>
      <c r="D89" s="679"/>
      <c r="E89" s="684"/>
    </row>
    <row r="90" spans="1:5" ht="18" customHeight="1">
      <c r="A90" s="18" t="s">
        <v>22</v>
      </c>
      <c r="B90" s="326"/>
      <c r="C90" s="326"/>
      <c r="D90" s="326"/>
      <c r="E90" s="406"/>
    </row>
    <row r="91" spans="1:5" ht="18" customHeight="1">
      <c r="A91" s="29" t="s">
        <v>91</v>
      </c>
      <c r="B91" s="342">
        <v>1596</v>
      </c>
      <c r="C91" s="334">
        <v>1996</v>
      </c>
      <c r="D91" s="334">
        <v>2250</v>
      </c>
      <c r="E91" s="396">
        <v>2250</v>
      </c>
    </row>
    <row r="92" spans="1:5" ht="18" customHeight="1">
      <c r="A92" s="30" t="s">
        <v>92</v>
      </c>
      <c r="B92" s="330">
        <v>29616</v>
      </c>
      <c r="C92" s="334">
        <v>31097</v>
      </c>
      <c r="D92" s="334">
        <v>33274</v>
      </c>
      <c r="E92" s="396">
        <v>33274</v>
      </c>
    </row>
    <row r="93" spans="1:5" ht="18" customHeight="1">
      <c r="A93" s="30" t="s">
        <v>93</v>
      </c>
      <c r="B93" s="330">
        <v>3320</v>
      </c>
      <c r="C93" s="334">
        <v>4150</v>
      </c>
      <c r="D93" s="334">
        <v>4979</v>
      </c>
      <c r="E93" s="396">
        <v>5160</v>
      </c>
    </row>
    <row r="94" spans="1:5" ht="18" customHeight="1">
      <c r="A94" s="30" t="s">
        <v>96</v>
      </c>
      <c r="B94" s="330">
        <v>6117</v>
      </c>
      <c r="C94" s="334">
        <v>6300</v>
      </c>
      <c r="D94" s="334">
        <v>6517</v>
      </c>
      <c r="E94" s="396">
        <v>6517</v>
      </c>
    </row>
    <row r="95" spans="1:7" ht="18" customHeight="1">
      <c r="A95" s="30" t="s">
        <v>97</v>
      </c>
      <c r="B95" s="330">
        <v>1726</v>
      </c>
      <c r="C95" s="334">
        <v>1726</v>
      </c>
      <c r="D95" s="334">
        <v>1726</v>
      </c>
      <c r="E95" s="396">
        <v>1726</v>
      </c>
      <c r="G95" s="34"/>
    </row>
    <row r="96" spans="1:5" ht="18" customHeight="1">
      <c r="A96" s="30" t="s">
        <v>98</v>
      </c>
      <c r="B96" s="330">
        <v>607</v>
      </c>
      <c r="C96" s="334">
        <v>607</v>
      </c>
      <c r="D96" s="334">
        <v>607</v>
      </c>
      <c r="E96" s="396">
        <v>607</v>
      </c>
    </row>
    <row r="97" spans="1:5" ht="18" customHeight="1">
      <c r="A97" s="30" t="s">
        <v>101</v>
      </c>
      <c r="B97" s="330">
        <v>2374</v>
      </c>
      <c r="C97" s="334">
        <v>2374</v>
      </c>
      <c r="D97" s="334">
        <v>2374</v>
      </c>
      <c r="E97" s="396">
        <v>2374</v>
      </c>
    </row>
    <row r="98" spans="1:5" ht="18" customHeight="1">
      <c r="A98" s="30" t="s">
        <v>142</v>
      </c>
      <c r="B98" s="330">
        <v>32807</v>
      </c>
      <c r="C98" s="330">
        <v>36040</v>
      </c>
      <c r="D98" s="330">
        <v>36040</v>
      </c>
      <c r="E98" s="409">
        <v>36040</v>
      </c>
    </row>
    <row r="99" spans="1:5" ht="18" customHeight="1">
      <c r="A99" s="30" t="s">
        <v>302</v>
      </c>
      <c r="B99" s="330">
        <v>98</v>
      </c>
      <c r="C99" s="330">
        <v>550</v>
      </c>
      <c r="D99" s="330">
        <v>850</v>
      </c>
      <c r="E99" s="409">
        <v>1100</v>
      </c>
    </row>
    <row r="100" spans="1:5" ht="18" customHeight="1">
      <c r="A100" s="30" t="s">
        <v>104</v>
      </c>
      <c r="B100" s="330">
        <v>199</v>
      </c>
      <c r="C100" s="334">
        <v>199</v>
      </c>
      <c r="D100" s="334">
        <v>199</v>
      </c>
      <c r="E100" s="396">
        <v>199</v>
      </c>
    </row>
    <row r="101" spans="1:5" ht="18" customHeight="1">
      <c r="A101" s="31" t="s">
        <v>39</v>
      </c>
      <c r="B101" s="331">
        <f>SUM(B91:B100)</f>
        <v>78460</v>
      </c>
      <c r="C101" s="331">
        <f>SUM(C91:C100)</f>
        <v>85039</v>
      </c>
      <c r="D101" s="331">
        <f>SUM(D91:D100)</f>
        <v>88816</v>
      </c>
      <c r="E101" s="413">
        <f>SUM(E91:E100)</f>
        <v>89247</v>
      </c>
    </row>
    <row r="102" spans="1:5" ht="18" customHeight="1">
      <c r="A102" s="31" t="s">
        <v>9</v>
      </c>
      <c r="B102" s="346">
        <v>0</v>
      </c>
      <c r="C102" s="346">
        <v>0</v>
      </c>
      <c r="D102" s="346">
        <v>0</v>
      </c>
      <c r="E102" s="414">
        <v>0</v>
      </c>
    </row>
    <row r="103" spans="1:5" ht="18" customHeight="1">
      <c r="A103" s="32" t="s">
        <v>28</v>
      </c>
      <c r="B103" s="58">
        <f>SUM(B101:B102)</f>
        <v>78460</v>
      </c>
      <c r="C103" s="58">
        <f>SUM(C101+C102)</f>
        <v>85039</v>
      </c>
      <c r="D103" s="58">
        <f>SUM(D101+D102)</f>
        <v>88816</v>
      </c>
      <c r="E103" s="415">
        <f>SUM(E101+E102)</f>
        <v>89247</v>
      </c>
    </row>
    <row r="104" spans="1:5" ht="18" customHeight="1">
      <c r="A104" s="37" t="s">
        <v>23</v>
      </c>
      <c r="B104" s="329"/>
      <c r="C104" s="337"/>
      <c r="D104" s="337"/>
      <c r="E104" s="399"/>
    </row>
    <row r="105" spans="1:5" ht="18" customHeight="1">
      <c r="A105" s="30" t="s">
        <v>151</v>
      </c>
      <c r="B105" s="330">
        <v>115294</v>
      </c>
      <c r="C105" s="334">
        <v>122945</v>
      </c>
      <c r="D105" s="334">
        <v>124145</v>
      </c>
      <c r="E105" s="396">
        <v>125940</v>
      </c>
    </row>
    <row r="106" spans="1:5" ht="18" customHeight="1">
      <c r="A106" s="50" t="s">
        <v>146</v>
      </c>
      <c r="B106" s="330">
        <v>32807</v>
      </c>
      <c r="C106" s="330">
        <v>36040</v>
      </c>
      <c r="D106" s="330">
        <v>36040</v>
      </c>
      <c r="E106" s="409">
        <v>36040</v>
      </c>
    </row>
    <row r="107" spans="1:5" ht="18" customHeight="1" thickBot="1">
      <c r="A107" s="33" t="s">
        <v>24</v>
      </c>
      <c r="B107" s="347">
        <f>SUM(B105:B106)</f>
        <v>148101</v>
      </c>
      <c r="C107" s="338">
        <f>SUM(C105:C106)</f>
        <v>158985</v>
      </c>
      <c r="D107" s="338">
        <f>SUM(D105:D106)</f>
        <v>160185</v>
      </c>
      <c r="E107" s="410">
        <f>SUM(E105:E106)</f>
        <v>161980</v>
      </c>
    </row>
    <row r="108" spans="1:5" ht="18" customHeight="1" thickBot="1">
      <c r="A108" s="433" t="s">
        <v>25</v>
      </c>
      <c r="B108" s="434">
        <f>SUM(B101:B102)</f>
        <v>78460</v>
      </c>
      <c r="C108" s="434">
        <f>SUM(C101:C102)</f>
        <v>85039</v>
      </c>
      <c r="D108" s="434">
        <f>SUM(D101:D102)</f>
        <v>88816</v>
      </c>
      <c r="E108" s="436">
        <f>SUM(E101:E102)</f>
        <v>89247</v>
      </c>
    </row>
    <row r="109" spans="1:5" ht="18" customHeight="1" thickBot="1">
      <c r="A109" s="433" t="s">
        <v>26</v>
      </c>
      <c r="B109" s="434">
        <f>SUM(B107)</f>
        <v>148101</v>
      </c>
      <c r="C109" s="434">
        <f>SUM(C107)</f>
        <v>158985</v>
      </c>
      <c r="D109" s="434">
        <f>SUM(D107)</f>
        <v>160185</v>
      </c>
      <c r="E109" s="436">
        <f>SUM(E107)</f>
        <v>161980</v>
      </c>
    </row>
    <row r="110" spans="1:5" ht="18" customHeight="1" thickBot="1">
      <c r="A110" s="451" t="s">
        <v>150</v>
      </c>
      <c r="B110" s="452">
        <v>0</v>
      </c>
      <c r="C110" s="453">
        <v>0</v>
      </c>
      <c r="D110" s="453">
        <v>0</v>
      </c>
      <c r="E110" s="454">
        <v>0</v>
      </c>
    </row>
    <row r="111" spans="1:5" ht="18" customHeight="1" thickBot="1">
      <c r="A111" s="20" t="s">
        <v>27</v>
      </c>
      <c r="B111" s="348">
        <f>SUM(B109-B108)</f>
        <v>69641</v>
      </c>
      <c r="C111" s="348">
        <f>SUM(C109-C108)</f>
        <v>73946</v>
      </c>
      <c r="D111" s="348">
        <f>SUM(D109-D108)</f>
        <v>71369</v>
      </c>
      <c r="E111" s="416">
        <f>SUM(E109-E108)</f>
        <v>72733</v>
      </c>
    </row>
  </sheetData>
  <sheetProtection/>
  <mergeCells count="17">
    <mergeCell ref="A2:E2"/>
    <mergeCell ref="A3:E3"/>
    <mergeCell ref="A43:E43"/>
    <mergeCell ref="A44:E44"/>
    <mergeCell ref="C6:C7"/>
    <mergeCell ref="E88:E89"/>
    <mergeCell ref="E6:E7"/>
    <mergeCell ref="C47:C48"/>
    <mergeCell ref="E47:E48"/>
    <mergeCell ref="C88:C89"/>
    <mergeCell ref="D47:D48"/>
    <mergeCell ref="A85:E85"/>
    <mergeCell ref="A88:A89"/>
    <mergeCell ref="A6:A7"/>
    <mergeCell ref="D6:D7"/>
    <mergeCell ref="D88:D89"/>
    <mergeCell ref="A84:E8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9">
      <selection activeCell="E63" sqref="E62:E63"/>
    </sheetView>
  </sheetViews>
  <sheetFormatPr defaultColWidth="26.00390625" defaultRowHeight="12.75"/>
  <cols>
    <col min="1" max="1" width="33.28125" style="1" customWidth="1"/>
    <col min="2" max="2" width="11.140625" style="6" customWidth="1"/>
    <col min="3" max="5" width="11.140625" style="1" customWidth="1"/>
    <col min="6" max="16384" width="26.00390625" style="1" customWidth="1"/>
  </cols>
  <sheetData>
    <row r="1" spans="2:5" ht="13.5" customHeight="1">
      <c r="B1" s="65"/>
      <c r="C1" s="65"/>
      <c r="D1" s="391"/>
      <c r="E1" s="391" t="s">
        <v>188</v>
      </c>
    </row>
    <row r="2" spans="2:5" ht="13.5">
      <c r="B2" s="365" t="s">
        <v>346</v>
      </c>
      <c r="C2" s="59">
        <v>2012</v>
      </c>
      <c r="D2" s="59">
        <v>2013</v>
      </c>
      <c r="E2" s="59">
        <v>2014</v>
      </c>
    </row>
    <row r="3" spans="2:5" ht="13.5">
      <c r="B3" s="59" t="s">
        <v>347</v>
      </c>
      <c r="C3" s="66"/>
      <c r="D3" s="66"/>
      <c r="E3" s="66"/>
    </row>
    <row r="4" spans="2:5" ht="13.5">
      <c r="B4" s="67"/>
      <c r="C4" s="67"/>
      <c r="D4" s="67"/>
      <c r="E4" s="67"/>
    </row>
    <row r="5" spans="1:5" ht="15.75">
      <c r="A5" s="617" t="s">
        <v>280</v>
      </c>
      <c r="B5" s="67"/>
      <c r="C5" s="67"/>
      <c r="D5" s="67"/>
      <c r="E5" s="67"/>
    </row>
    <row r="6" spans="1:5" ht="17.25">
      <c r="A6" s="645" t="s">
        <v>415</v>
      </c>
      <c r="B6" s="645"/>
      <c r="C6" s="645"/>
      <c r="D6" s="646"/>
      <c r="E6" s="646"/>
    </row>
    <row r="7" spans="2:5" ht="13.5">
      <c r="B7" s="67"/>
      <c r="C7" s="67"/>
      <c r="D7" s="67"/>
      <c r="E7" s="67"/>
    </row>
    <row r="8" spans="2:5" ht="7.5" customHeight="1">
      <c r="B8" s="67"/>
      <c r="C8" s="67"/>
      <c r="D8" s="67"/>
      <c r="E8" s="67"/>
    </row>
    <row r="9" spans="1:5" ht="17.25">
      <c r="A9" s="643" t="s">
        <v>0</v>
      </c>
      <c r="C9" s="6"/>
      <c r="D9" s="6"/>
      <c r="E9" s="6"/>
    </row>
    <row r="10" spans="1:5" ht="18">
      <c r="A10" s="83"/>
      <c r="C10" s="6"/>
      <c r="D10" s="6"/>
      <c r="E10" s="6"/>
    </row>
    <row r="11" spans="1:5" ht="12.75">
      <c r="A11" s="68" t="s">
        <v>328</v>
      </c>
      <c r="B11" s="214">
        <f>SUM(B12)</f>
        <v>1033</v>
      </c>
      <c r="C11" s="212">
        <f>SUM(C12)</f>
        <v>1190</v>
      </c>
      <c r="D11" s="212">
        <f>SUM(D12)</f>
        <v>1274</v>
      </c>
      <c r="E11" s="212">
        <f>SUM(E12)</f>
        <v>1340</v>
      </c>
    </row>
    <row r="12" spans="1:5" ht="12.75">
      <c r="A12" s="78" t="s">
        <v>279</v>
      </c>
      <c r="B12" s="213">
        <v>1033</v>
      </c>
      <c r="C12" s="215">
        <v>1190</v>
      </c>
      <c r="D12" s="215">
        <v>1274</v>
      </c>
      <c r="E12" s="215">
        <v>1340</v>
      </c>
    </row>
    <row r="13" spans="1:5" ht="12.75">
      <c r="A13" s="670" t="s">
        <v>398</v>
      </c>
      <c r="B13" s="670"/>
      <c r="C13" s="670"/>
      <c r="D13" s="670"/>
      <c r="E13" s="670"/>
    </row>
    <row r="14" spans="1:5" ht="12.75">
      <c r="A14" s="670"/>
      <c r="B14" s="670"/>
      <c r="C14" s="670"/>
      <c r="D14" s="670"/>
      <c r="E14" s="670"/>
    </row>
    <row r="15" spans="1:5" ht="12.75">
      <c r="A15" s="68" t="s">
        <v>326</v>
      </c>
      <c r="B15" s="214">
        <f>SUM(B16)</f>
        <v>1284</v>
      </c>
      <c r="C15" s="212">
        <f>SUM(C16)</f>
        <v>1330</v>
      </c>
      <c r="D15" s="212">
        <f>SUM(D16)</f>
        <v>1409</v>
      </c>
      <c r="E15" s="212">
        <f>SUM(E16)</f>
        <v>1480</v>
      </c>
    </row>
    <row r="16" spans="1:5" ht="12.75">
      <c r="A16" s="78" t="s">
        <v>278</v>
      </c>
      <c r="B16" s="213">
        <v>1284</v>
      </c>
      <c r="C16" s="213">
        <v>1330</v>
      </c>
      <c r="D16" s="213">
        <v>1409</v>
      </c>
      <c r="E16" s="213">
        <v>1480</v>
      </c>
    </row>
    <row r="17" spans="1:5" ht="12.75">
      <c r="A17" s="78"/>
      <c r="B17" s="213"/>
      <c r="C17" s="213"/>
      <c r="D17" s="213"/>
      <c r="E17" s="213"/>
    </row>
    <row r="18" spans="1:5" ht="12.75">
      <c r="A18" s="60"/>
      <c r="B18" s="60"/>
      <c r="C18" s="60"/>
      <c r="D18" s="60"/>
      <c r="E18" s="60"/>
    </row>
    <row r="19" spans="1:5" ht="12.75">
      <c r="A19" s="68" t="s">
        <v>327</v>
      </c>
      <c r="B19" s="214">
        <f>SUM(B20)</f>
        <v>9887</v>
      </c>
      <c r="C19" s="214">
        <f>SUM(C20)</f>
        <v>9887</v>
      </c>
      <c r="D19" s="214">
        <f>SUM(D20)</f>
        <v>9887</v>
      </c>
      <c r="E19" s="214">
        <f>SUM(E20)</f>
        <v>9887</v>
      </c>
    </row>
    <row r="20" spans="1:5" ht="12.75">
      <c r="A20" s="166" t="s">
        <v>178</v>
      </c>
      <c r="B20" s="213">
        <v>9887</v>
      </c>
      <c r="C20" s="213">
        <v>9887</v>
      </c>
      <c r="D20" s="215">
        <v>9887</v>
      </c>
      <c r="E20" s="215">
        <v>9887</v>
      </c>
    </row>
    <row r="21" spans="1:5" ht="12.75">
      <c r="A21" s="669"/>
      <c r="B21" s="669"/>
      <c r="C21" s="669"/>
      <c r="D21" s="669"/>
      <c r="E21" s="669"/>
    </row>
    <row r="22" spans="3:5" ht="12.75">
      <c r="C22" s="6"/>
      <c r="D22" s="6"/>
      <c r="E22" s="6"/>
    </row>
    <row r="23" spans="1:5" ht="16.5">
      <c r="A23" s="84" t="s">
        <v>6</v>
      </c>
      <c r="B23" s="318">
        <f>SUM(B11+B15+B19)</f>
        <v>12204</v>
      </c>
      <c r="C23" s="318">
        <f>SUM(C11+C15+C19)</f>
        <v>12407</v>
      </c>
      <c r="D23" s="318">
        <f>SUM(D11+D15+D19)</f>
        <v>12570</v>
      </c>
      <c r="E23" s="318">
        <f>SUM(E11+E15+E19)</f>
        <v>12707</v>
      </c>
    </row>
    <row r="24" spans="2:5" ht="13.5">
      <c r="B24" s="67"/>
      <c r="C24" s="67"/>
      <c r="D24" s="67"/>
      <c r="E24" s="67"/>
    </row>
    <row r="25" spans="2:5" ht="13.5">
      <c r="B25" s="67"/>
      <c r="C25" s="67"/>
      <c r="D25" s="67"/>
      <c r="E25" s="67"/>
    </row>
    <row r="26" ht="17.25">
      <c r="A26" s="644" t="s">
        <v>409</v>
      </c>
    </row>
    <row r="29" spans="1:5" ht="12" customHeight="1">
      <c r="A29" s="85" t="s">
        <v>196</v>
      </c>
      <c r="B29" s="319">
        <v>200</v>
      </c>
      <c r="C29" s="86">
        <v>350</v>
      </c>
      <c r="D29" s="86">
        <v>350</v>
      </c>
      <c r="E29" s="87">
        <v>350</v>
      </c>
    </row>
    <row r="30" spans="1:5" ht="12" customHeight="1">
      <c r="A30" s="88" t="s">
        <v>290</v>
      </c>
      <c r="B30" s="112"/>
      <c r="D30" s="71"/>
      <c r="E30" s="71"/>
    </row>
    <row r="31" spans="1:5" ht="12" customHeight="1">
      <c r="A31" s="89"/>
      <c r="B31" s="111"/>
      <c r="C31" s="47"/>
      <c r="D31" s="47"/>
      <c r="E31" s="47"/>
    </row>
    <row r="32" spans="1:5" ht="12" customHeight="1">
      <c r="A32" s="90" t="s">
        <v>197</v>
      </c>
      <c r="B32" s="319">
        <v>20145</v>
      </c>
      <c r="C32" s="91">
        <v>21151</v>
      </c>
      <c r="D32" s="91">
        <v>21314</v>
      </c>
      <c r="E32" s="92">
        <v>21451</v>
      </c>
    </row>
    <row r="33" spans="1:5" ht="12" customHeight="1">
      <c r="A33" s="82" t="s">
        <v>259</v>
      </c>
      <c r="B33" s="75"/>
      <c r="D33" s="75"/>
      <c r="E33" s="75"/>
    </row>
    <row r="34" spans="1:5" ht="12" customHeight="1">
      <c r="A34" s="82"/>
      <c r="B34" s="75"/>
      <c r="D34" s="75"/>
      <c r="E34" s="75"/>
    </row>
    <row r="35" spans="1:5" ht="12" customHeight="1">
      <c r="A35" s="90" t="s">
        <v>198</v>
      </c>
      <c r="B35" s="319">
        <f>SUM(B36:B37)</f>
        <v>1000</v>
      </c>
      <c r="C35" s="319">
        <f>SUM(C36:C37)</f>
        <v>2660</v>
      </c>
      <c r="D35" s="319">
        <f>SUM(D36:D37)</f>
        <v>2660</v>
      </c>
      <c r="E35" s="458">
        <f>SUM(E36:E37)</f>
        <v>2660</v>
      </c>
    </row>
    <row r="36" spans="1:5" ht="12" customHeight="1">
      <c r="A36" s="93" t="s">
        <v>260</v>
      </c>
      <c r="B36" s="140">
        <v>1000</v>
      </c>
      <c r="C36" s="6">
        <v>1000</v>
      </c>
      <c r="D36" s="6">
        <v>1660</v>
      </c>
      <c r="E36" s="6">
        <v>1660</v>
      </c>
    </row>
    <row r="37" spans="1:5" ht="12" customHeight="1">
      <c r="A37" s="93" t="s">
        <v>292</v>
      </c>
      <c r="B37" s="140">
        <v>0</v>
      </c>
      <c r="C37" s="74">
        <v>1660</v>
      </c>
      <c r="D37" s="140">
        <v>1000</v>
      </c>
      <c r="E37" s="140">
        <v>1000</v>
      </c>
    </row>
    <row r="38" spans="1:5" ht="12" customHeight="1">
      <c r="A38" s="93"/>
      <c r="B38" s="74"/>
      <c r="C38" s="74"/>
      <c r="D38" s="74"/>
      <c r="E38" s="74"/>
    </row>
    <row r="39" spans="1:5" ht="12" customHeight="1">
      <c r="A39" s="100" t="s">
        <v>199</v>
      </c>
      <c r="B39" s="319">
        <v>1526</v>
      </c>
      <c r="C39" s="94">
        <v>1980</v>
      </c>
      <c r="D39" s="94">
        <v>1980</v>
      </c>
      <c r="E39" s="95">
        <v>1980</v>
      </c>
    </row>
    <row r="40" spans="1:6" ht="12" customHeight="1">
      <c r="A40" s="103" t="s">
        <v>345</v>
      </c>
      <c r="B40" s="71"/>
      <c r="C40" s="71"/>
      <c r="D40" s="71"/>
      <c r="E40" s="71"/>
      <c r="F40" s="75"/>
    </row>
    <row r="41" spans="1:6" ht="12" customHeight="1">
      <c r="A41" s="103" t="s">
        <v>344</v>
      </c>
      <c r="B41" s="71"/>
      <c r="C41" s="71"/>
      <c r="D41" s="71"/>
      <c r="E41" s="71"/>
      <c r="F41" s="75"/>
    </row>
    <row r="42" spans="1:6" ht="12" customHeight="1">
      <c r="A42" s="104"/>
      <c r="F42" s="74"/>
    </row>
    <row r="43" spans="1:6" ht="12" customHeight="1">
      <c r="A43" s="100" t="s">
        <v>281</v>
      </c>
      <c r="B43" s="320">
        <v>366</v>
      </c>
      <c r="C43" s="94">
        <v>402</v>
      </c>
      <c r="D43" s="86">
        <v>402</v>
      </c>
      <c r="E43" s="87">
        <v>402</v>
      </c>
      <c r="F43" s="74"/>
    </row>
    <row r="44" spans="1:6" ht="12" customHeight="1">
      <c r="A44" s="82" t="s">
        <v>282</v>
      </c>
      <c r="B44" s="259"/>
      <c r="C44" s="250"/>
      <c r="D44" s="250"/>
      <c r="E44" s="250"/>
      <c r="F44" s="74"/>
    </row>
    <row r="45" spans="1:6" ht="12" customHeight="1">
      <c r="A45" s="82"/>
      <c r="B45" s="259"/>
      <c r="C45" s="250"/>
      <c r="D45" s="250"/>
      <c r="E45" s="250"/>
      <c r="F45" s="74"/>
    </row>
    <row r="46" spans="1:6" ht="12" customHeight="1">
      <c r="A46" s="100" t="s">
        <v>355</v>
      </c>
      <c r="B46" s="91">
        <f>SUM(B47)</f>
        <v>2783</v>
      </c>
      <c r="C46" s="91">
        <f>SUM(C47)</f>
        <v>2990</v>
      </c>
      <c r="D46" s="91">
        <f>SUM(D47)</f>
        <v>2990</v>
      </c>
      <c r="E46" s="92">
        <f>SUM(E47)</f>
        <v>2990</v>
      </c>
      <c r="F46" s="74"/>
    </row>
    <row r="47" spans="1:6" ht="12" customHeight="1">
      <c r="A47" s="460" t="s">
        <v>354</v>
      </c>
      <c r="B47" s="74">
        <v>2783</v>
      </c>
      <c r="C47" s="74">
        <v>2990</v>
      </c>
      <c r="D47" s="74">
        <v>2990</v>
      </c>
      <c r="E47" s="74">
        <v>2990</v>
      </c>
      <c r="F47" s="74"/>
    </row>
    <row r="48" spans="1:6" ht="12" customHeight="1">
      <c r="A48" s="104"/>
      <c r="F48" s="74"/>
    </row>
    <row r="49" spans="1:6" ht="12" customHeight="1">
      <c r="A49" s="100" t="s">
        <v>356</v>
      </c>
      <c r="B49" s="319">
        <v>9887</v>
      </c>
      <c r="C49" s="94">
        <v>9887</v>
      </c>
      <c r="D49" s="94">
        <v>9887</v>
      </c>
      <c r="E49" s="95">
        <v>9887</v>
      </c>
      <c r="F49" s="74"/>
    </row>
    <row r="50" spans="1:6" ht="12" customHeight="1">
      <c r="A50" s="101"/>
      <c r="B50" s="260"/>
      <c r="C50" s="102"/>
      <c r="D50" s="102"/>
      <c r="E50" s="102"/>
      <c r="F50" s="74"/>
    </row>
    <row r="51" spans="1:5" ht="12" customHeight="1">
      <c r="A51" s="100" t="s">
        <v>357</v>
      </c>
      <c r="B51" s="320">
        <v>92</v>
      </c>
      <c r="C51" s="91">
        <v>92</v>
      </c>
      <c r="D51" s="91">
        <v>92</v>
      </c>
      <c r="E51" s="92">
        <v>92</v>
      </c>
    </row>
    <row r="52" spans="1:5" ht="12" customHeight="1">
      <c r="A52" s="106" t="s">
        <v>262</v>
      </c>
      <c r="C52" s="6"/>
      <c r="D52" s="6"/>
      <c r="E52" s="6"/>
    </row>
    <row r="53" spans="1:5" ht="12" customHeight="1">
      <c r="A53" s="106"/>
      <c r="C53" s="6"/>
      <c r="D53" s="6"/>
      <c r="E53" s="6"/>
    </row>
    <row r="54" spans="1:5" ht="12" customHeight="1">
      <c r="A54" s="89"/>
      <c r="C54" s="6"/>
      <c r="D54" s="6"/>
      <c r="E54" s="6"/>
    </row>
    <row r="55" spans="1:7" s="5" customFormat="1" ht="18" customHeight="1">
      <c r="A55" s="647" t="s">
        <v>8</v>
      </c>
      <c r="B55" s="262">
        <f>SUM(B29+B32+B35+B39+B43+B46+B49+B51)</f>
        <v>35999</v>
      </c>
      <c r="C55" s="262">
        <f>SUM(C29+C32+C35+C39+C43+C46+C49+C51)</f>
        <v>39512</v>
      </c>
      <c r="D55" s="262">
        <f>SUM(D29+D32+D35+D39+D43+D46+D49+D51)</f>
        <v>39675</v>
      </c>
      <c r="E55" s="262">
        <f>SUM(E29+E32+E35+E39+E43+E46+E49+E51)</f>
        <v>39812</v>
      </c>
      <c r="F55" s="1"/>
      <c r="G55" s="1"/>
    </row>
    <row r="56" spans="1:5" ht="12.75">
      <c r="A56" s="48"/>
      <c r="B56" s="110"/>
      <c r="C56" s="110"/>
      <c r="D56" s="110"/>
      <c r="E56" s="110"/>
    </row>
    <row r="57" spans="1:5" ht="12.75">
      <c r="A57" s="48"/>
      <c r="B57" s="110"/>
      <c r="C57" s="110"/>
      <c r="D57" s="110"/>
      <c r="E57" s="110"/>
    </row>
    <row r="58" spans="1:5" ht="12.75">
      <c r="A58" s="48"/>
      <c r="B58" s="110"/>
      <c r="C58" s="110"/>
      <c r="D58" s="110"/>
      <c r="E58" s="110"/>
    </row>
    <row r="59" spans="1:5" ht="12.75">
      <c r="A59" s="48"/>
      <c r="B59" s="110"/>
      <c r="C59" s="110"/>
      <c r="D59" s="110"/>
      <c r="E59" s="110"/>
    </row>
    <row r="60" spans="1:5" ht="12.75">
      <c r="A60" s="48"/>
      <c r="B60" s="110"/>
      <c r="C60" s="110"/>
      <c r="D60" s="110"/>
      <c r="E60" s="110"/>
    </row>
  </sheetData>
  <sheetProtection/>
  <mergeCells count="3">
    <mergeCell ref="A13:E13"/>
    <mergeCell ref="A14:E14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5">
      <selection activeCell="P29" sqref="P29"/>
    </sheetView>
  </sheetViews>
  <sheetFormatPr defaultColWidth="9.140625" defaultRowHeight="12.75"/>
  <cols>
    <col min="1" max="1" width="16.00390625" style="1" customWidth="1"/>
    <col min="2" max="9" width="8.7109375" style="1" customWidth="1"/>
    <col min="10" max="10" width="9.140625" style="1" customWidth="1"/>
    <col min="11" max="11" width="6.57421875" style="1" customWidth="1"/>
    <col min="12" max="16384" width="9.140625" style="1" customWidth="1"/>
  </cols>
  <sheetData>
    <row r="1" spans="1:9" ht="15.75" customHeight="1">
      <c r="A1" s="706" t="s">
        <v>152</v>
      </c>
      <c r="B1" s="706"/>
      <c r="C1" s="706"/>
      <c r="D1" s="706"/>
      <c r="E1" s="706"/>
      <c r="F1" s="706"/>
      <c r="G1" s="706"/>
      <c r="H1" s="706"/>
      <c r="I1" s="706"/>
    </row>
    <row r="2" spans="1:9" ht="18" customHeight="1">
      <c r="A2" s="706" t="s">
        <v>267</v>
      </c>
      <c r="B2" s="706"/>
      <c r="C2" s="706"/>
      <c r="D2" s="706"/>
      <c r="E2" s="706"/>
      <c r="F2" s="706"/>
      <c r="G2" s="706"/>
      <c r="H2" s="706"/>
      <c r="I2" s="706"/>
    </row>
    <row r="3" spans="1:9" ht="16.5" customHeight="1" thickBot="1">
      <c r="A3" s="246" t="s">
        <v>257</v>
      </c>
      <c r="I3" s="391" t="s">
        <v>191</v>
      </c>
    </row>
    <row r="4" ht="9" customHeight="1" hidden="1"/>
    <row r="5" spans="1:9" ht="12" customHeight="1">
      <c r="A5" s="707"/>
      <c r="B5" s="691" t="s">
        <v>346</v>
      </c>
      <c r="C5" s="692"/>
      <c r="D5" s="691">
        <v>2012</v>
      </c>
      <c r="E5" s="692"/>
      <c r="F5" s="691">
        <v>2013</v>
      </c>
      <c r="G5" s="692"/>
      <c r="H5" s="691">
        <v>2014</v>
      </c>
      <c r="I5" s="695"/>
    </row>
    <row r="6" spans="1:9" ht="12" customHeight="1" thickBot="1">
      <c r="A6" s="708"/>
      <c r="B6" s="693" t="s">
        <v>383</v>
      </c>
      <c r="C6" s="694"/>
      <c r="D6" s="693"/>
      <c r="E6" s="694"/>
      <c r="F6" s="693"/>
      <c r="G6" s="694"/>
      <c r="H6" s="693"/>
      <c r="I6" s="696"/>
    </row>
    <row r="7" spans="1:9" ht="13.5" customHeight="1" thickBot="1">
      <c r="A7" s="265" t="s">
        <v>13</v>
      </c>
      <c r="B7" s="700">
        <f>SUM(B19+C19)</f>
        <v>25296</v>
      </c>
      <c r="C7" s="702"/>
      <c r="D7" s="700">
        <f>SUM(D19+E19)</f>
        <v>71700</v>
      </c>
      <c r="E7" s="701"/>
      <c r="F7" s="703">
        <f>SUM(F19+G19)</f>
        <v>71700</v>
      </c>
      <c r="G7" s="704"/>
      <c r="H7" s="700">
        <f>SUM(H19+I19)</f>
        <v>71700</v>
      </c>
      <c r="I7" s="701"/>
    </row>
    <row r="8" spans="1:9" ht="13.5" customHeight="1" thickBot="1">
      <c r="A8" s="266" t="s">
        <v>14</v>
      </c>
      <c r="B8" s="117" t="s">
        <v>154</v>
      </c>
      <c r="C8" s="130" t="s">
        <v>173</v>
      </c>
      <c r="D8" s="117" t="s">
        <v>154</v>
      </c>
      <c r="E8" s="130" t="s">
        <v>173</v>
      </c>
      <c r="F8" s="117" t="s">
        <v>154</v>
      </c>
      <c r="G8" s="130" t="s">
        <v>173</v>
      </c>
      <c r="H8" s="117" t="s">
        <v>154</v>
      </c>
      <c r="I8" s="468" t="s">
        <v>173</v>
      </c>
    </row>
    <row r="9" spans="1:9" ht="15.75" customHeight="1" thickTop="1">
      <c r="A9" s="271" t="s">
        <v>15</v>
      </c>
      <c r="B9" s="553"/>
      <c r="C9" s="554"/>
      <c r="D9" s="553"/>
      <c r="E9" s="554"/>
      <c r="F9" s="553"/>
      <c r="G9" s="554"/>
      <c r="H9" s="553"/>
      <c r="I9" s="555"/>
    </row>
    <row r="10" spans="1:9" ht="6.75" customHeight="1">
      <c r="A10" s="267"/>
      <c r="B10" s="268"/>
      <c r="C10" s="269"/>
      <c r="D10" s="268"/>
      <c r="E10" s="269"/>
      <c r="F10" s="268"/>
      <c r="G10" s="269"/>
      <c r="H10" s="268"/>
      <c r="I10" s="270"/>
    </row>
    <row r="11" spans="1:9" ht="13.5" customHeight="1">
      <c r="A11" s="280" t="s">
        <v>393</v>
      </c>
      <c r="B11" s="268"/>
      <c r="C11" s="276">
        <v>0</v>
      </c>
      <c r="D11" s="268"/>
      <c r="E11" s="276">
        <v>0</v>
      </c>
      <c r="F11" s="268"/>
      <c r="G11" s="276">
        <v>0</v>
      </c>
      <c r="H11" s="268"/>
      <c r="I11" s="278">
        <v>0</v>
      </c>
    </row>
    <row r="12" spans="1:9" ht="13.5" customHeight="1">
      <c r="A12" s="280" t="s">
        <v>265</v>
      </c>
      <c r="B12" s="268"/>
      <c r="C12" s="276">
        <v>0</v>
      </c>
      <c r="D12" s="268"/>
      <c r="E12" s="276">
        <v>0</v>
      </c>
      <c r="F12" s="268"/>
      <c r="G12" s="278">
        <v>43500</v>
      </c>
      <c r="H12" s="268"/>
      <c r="I12" s="278">
        <v>43500</v>
      </c>
    </row>
    <row r="13" spans="1:9" ht="6.75" customHeight="1">
      <c r="A13" s="280"/>
      <c r="B13" s="268"/>
      <c r="C13" s="269"/>
      <c r="D13" s="268"/>
      <c r="E13" s="269"/>
      <c r="F13" s="268"/>
      <c r="G13" s="269"/>
      <c r="H13" s="268"/>
      <c r="I13" s="270"/>
    </row>
    <row r="14" spans="1:9" ht="13.5" customHeight="1">
      <c r="A14" s="294" t="s">
        <v>269</v>
      </c>
      <c r="B14" s="275"/>
      <c r="C14" s="276"/>
      <c r="D14" s="275"/>
      <c r="E14" s="276"/>
      <c r="F14" s="275"/>
      <c r="G14" s="276"/>
      <c r="H14" s="275"/>
      <c r="I14" s="278"/>
    </row>
    <row r="15" spans="1:9" ht="13.5" customHeight="1">
      <c r="A15" s="281" t="s">
        <v>268</v>
      </c>
      <c r="B15" s="275">
        <v>21664</v>
      </c>
      <c r="C15" s="276"/>
      <c r="D15" s="275">
        <v>22256</v>
      </c>
      <c r="E15" s="276"/>
      <c r="F15" s="275">
        <v>23756</v>
      </c>
      <c r="G15" s="276"/>
      <c r="H15" s="275">
        <v>23756</v>
      </c>
      <c r="I15" s="278"/>
    </row>
    <row r="16" spans="1:9" ht="13.5" customHeight="1">
      <c r="A16" s="281" t="s">
        <v>384</v>
      </c>
      <c r="B16" s="275">
        <v>910</v>
      </c>
      <c r="C16" s="276"/>
      <c r="D16" s="275">
        <v>930</v>
      </c>
      <c r="E16" s="276"/>
      <c r="F16" s="275">
        <v>930</v>
      </c>
      <c r="G16" s="276"/>
      <c r="H16" s="275">
        <v>930</v>
      </c>
      <c r="I16" s="278"/>
    </row>
    <row r="17" spans="1:9" ht="13.5" customHeight="1">
      <c r="A17" s="281" t="s">
        <v>314</v>
      </c>
      <c r="B17" s="275">
        <v>2630</v>
      </c>
      <c r="C17" s="276"/>
      <c r="D17" s="275">
        <v>48330</v>
      </c>
      <c r="E17" s="276"/>
      <c r="F17" s="275">
        <v>3330</v>
      </c>
      <c r="G17" s="276"/>
      <c r="H17" s="275">
        <v>3330</v>
      </c>
      <c r="I17" s="278"/>
    </row>
    <row r="18" spans="1:9" ht="13.5" customHeight="1" thickBot="1">
      <c r="A18" s="280" t="s">
        <v>303</v>
      </c>
      <c r="B18" s="275">
        <v>92</v>
      </c>
      <c r="C18" s="283"/>
      <c r="D18" s="275">
        <v>184</v>
      </c>
      <c r="E18" s="283"/>
      <c r="F18" s="275">
        <v>184</v>
      </c>
      <c r="G18" s="283"/>
      <c r="H18" s="275">
        <v>184</v>
      </c>
      <c r="I18" s="282"/>
    </row>
    <row r="19" spans="1:9" ht="13.5" customHeight="1" thickBot="1">
      <c r="A19" s="284" t="s">
        <v>16</v>
      </c>
      <c r="B19" s="285">
        <f>SUM(B15:B18)</f>
        <v>25296</v>
      </c>
      <c r="C19" s="286"/>
      <c r="D19" s="285">
        <f>SUM(D15:D18)</f>
        <v>71700</v>
      </c>
      <c r="E19" s="286"/>
      <c r="F19" s="285">
        <f>SUM(F15:F18)</f>
        <v>28200</v>
      </c>
      <c r="G19" s="286">
        <f>SUM(G11:G12)</f>
        <v>43500</v>
      </c>
      <c r="H19" s="285">
        <f>SUM(H15:H18)</f>
        <v>28200</v>
      </c>
      <c r="I19" s="288">
        <f>SUM(I11:I12)</f>
        <v>43500</v>
      </c>
    </row>
    <row r="20" spans="1:9" ht="12" customHeight="1">
      <c r="A20" s="263"/>
      <c r="B20" s="146"/>
      <c r="C20" s="146"/>
      <c r="D20" s="146"/>
      <c r="E20" s="146"/>
      <c r="F20" s="146"/>
      <c r="G20" s="146"/>
      <c r="H20" s="146"/>
      <c r="I20" s="146"/>
    </row>
    <row r="21" ht="1.5" customHeight="1" hidden="1"/>
    <row r="22" spans="1:9" ht="17.25" customHeight="1">
      <c r="A22" s="706" t="s">
        <v>152</v>
      </c>
      <c r="B22" s="706"/>
      <c r="C22" s="706"/>
      <c r="D22" s="706"/>
      <c r="E22" s="706"/>
      <c r="F22" s="706"/>
      <c r="G22" s="706"/>
      <c r="H22" s="706"/>
      <c r="I22" s="706"/>
    </row>
    <row r="23" spans="1:9" ht="15" customHeight="1">
      <c r="A23" s="706" t="s">
        <v>12</v>
      </c>
      <c r="B23" s="706"/>
      <c r="C23" s="706"/>
      <c r="D23" s="706"/>
      <c r="E23" s="706"/>
      <c r="F23" s="706"/>
      <c r="G23" s="706"/>
      <c r="H23" s="706"/>
      <c r="I23" s="706"/>
    </row>
    <row r="24" spans="1:9" ht="17.25" customHeight="1" thickBot="1">
      <c r="A24" s="246" t="s">
        <v>258</v>
      </c>
      <c r="I24" s="391" t="s">
        <v>191</v>
      </c>
    </row>
    <row r="25" spans="1:9" ht="12" customHeight="1">
      <c r="A25" s="707"/>
      <c r="B25" s="691" t="s">
        <v>346</v>
      </c>
      <c r="C25" s="692"/>
      <c r="D25" s="691">
        <v>2012</v>
      </c>
      <c r="E25" s="692"/>
      <c r="F25" s="691">
        <v>2013</v>
      </c>
      <c r="G25" s="692"/>
      <c r="H25" s="691">
        <v>2014</v>
      </c>
      <c r="I25" s="695"/>
    </row>
    <row r="26" spans="1:9" ht="12" customHeight="1" thickBot="1">
      <c r="A26" s="708"/>
      <c r="B26" s="693" t="s">
        <v>383</v>
      </c>
      <c r="C26" s="694"/>
      <c r="D26" s="693"/>
      <c r="E26" s="694"/>
      <c r="F26" s="693"/>
      <c r="G26" s="694"/>
      <c r="H26" s="693"/>
      <c r="I26" s="696"/>
    </row>
    <row r="27" spans="1:9" ht="13.5" customHeight="1" thickBot="1">
      <c r="A27" s="265" t="s">
        <v>13</v>
      </c>
      <c r="B27" s="700">
        <f>SUM(B42+C42)</f>
        <v>1368854</v>
      </c>
      <c r="C27" s="702"/>
      <c r="D27" s="700">
        <f>SUM(D42+E42)</f>
        <v>1591859</v>
      </c>
      <c r="E27" s="702"/>
      <c r="F27" s="703">
        <f>SUM(F42+G42)</f>
        <v>1628372</v>
      </c>
      <c r="G27" s="704"/>
      <c r="H27" s="700">
        <f>SUM(H42+I42)</f>
        <v>1628372</v>
      </c>
      <c r="I27" s="701"/>
    </row>
    <row r="28" spans="1:9" ht="13.5" customHeight="1" thickBot="1">
      <c r="A28" s="266" t="s">
        <v>14</v>
      </c>
      <c r="B28" s="117" t="s">
        <v>154</v>
      </c>
      <c r="C28" s="130" t="s">
        <v>173</v>
      </c>
      <c r="D28" s="115" t="s">
        <v>154</v>
      </c>
      <c r="E28" s="121" t="s">
        <v>173</v>
      </c>
      <c r="F28" s="115" t="s">
        <v>154</v>
      </c>
      <c r="G28" s="121" t="s">
        <v>173</v>
      </c>
      <c r="H28" s="115" t="s">
        <v>154</v>
      </c>
      <c r="I28" s="116" t="s">
        <v>173</v>
      </c>
    </row>
    <row r="29" spans="1:9" ht="15.75" customHeight="1" thickTop="1">
      <c r="A29" s="271" t="s">
        <v>15</v>
      </c>
      <c r="B29" s="272"/>
      <c r="C29" s="273"/>
      <c r="D29" s="272"/>
      <c r="E29" s="273"/>
      <c r="F29" s="272"/>
      <c r="G29" s="273"/>
      <c r="H29" s="272"/>
      <c r="I29" s="274"/>
    </row>
    <row r="30" spans="1:9" ht="6.75" customHeight="1">
      <c r="A30" s="271"/>
      <c r="B30" s="272"/>
      <c r="C30" s="273"/>
      <c r="D30" s="272"/>
      <c r="E30" s="273"/>
      <c r="F30" s="272"/>
      <c r="G30" s="273"/>
      <c r="H30" s="272"/>
      <c r="I30" s="274"/>
    </row>
    <row r="31" spans="1:9" ht="12" customHeight="1">
      <c r="A31" s="280" t="s">
        <v>393</v>
      </c>
      <c r="B31" s="275"/>
      <c r="C31" s="276">
        <v>0</v>
      </c>
      <c r="D31" s="275"/>
      <c r="E31" s="276">
        <v>0</v>
      </c>
      <c r="F31" s="275"/>
      <c r="G31" s="276">
        <v>0</v>
      </c>
      <c r="H31" s="275"/>
      <c r="I31" s="278">
        <v>0</v>
      </c>
    </row>
    <row r="32" spans="1:9" ht="13.5" customHeight="1">
      <c r="A32" s="280" t="s">
        <v>265</v>
      </c>
      <c r="B32" s="275"/>
      <c r="C32" s="276">
        <v>0</v>
      </c>
      <c r="D32" s="275"/>
      <c r="E32" s="276">
        <v>1660</v>
      </c>
      <c r="F32" s="275"/>
      <c r="G32" s="278">
        <v>38173</v>
      </c>
      <c r="H32" s="275"/>
      <c r="I32" s="278">
        <v>38173</v>
      </c>
    </row>
    <row r="33" spans="1:9" ht="7.5" customHeight="1">
      <c r="A33" s="280"/>
      <c r="B33" s="275"/>
      <c r="C33" s="276"/>
      <c r="D33" s="275"/>
      <c r="E33" s="276"/>
      <c r="F33" s="275"/>
      <c r="G33" s="600"/>
      <c r="H33" s="275"/>
      <c r="I33" s="278"/>
    </row>
    <row r="34" spans="1:9" ht="13.5" customHeight="1">
      <c r="A34" s="294" t="s">
        <v>403</v>
      </c>
      <c r="B34" s="275"/>
      <c r="C34" s="276"/>
      <c r="D34" s="275"/>
      <c r="E34" s="276"/>
      <c r="F34" s="275"/>
      <c r="G34" s="600"/>
      <c r="H34" s="275"/>
      <c r="I34" s="278"/>
    </row>
    <row r="35" spans="1:9" ht="13.5" customHeight="1">
      <c r="A35" s="280" t="s">
        <v>266</v>
      </c>
      <c r="B35" s="275">
        <v>0</v>
      </c>
      <c r="C35" s="276"/>
      <c r="D35" s="275">
        <v>0</v>
      </c>
      <c r="E35" s="276"/>
      <c r="F35" s="275">
        <v>0</v>
      </c>
      <c r="G35" s="600"/>
      <c r="H35" s="275">
        <v>0</v>
      </c>
      <c r="I35" s="278"/>
    </row>
    <row r="36" spans="1:9" ht="13.5" customHeight="1">
      <c r="A36" s="280" t="s">
        <v>305</v>
      </c>
      <c r="B36" s="275">
        <v>0</v>
      </c>
      <c r="C36" s="276"/>
      <c r="D36" s="275">
        <v>141156</v>
      </c>
      <c r="E36" s="276"/>
      <c r="F36" s="275">
        <v>142127</v>
      </c>
      <c r="G36" s="600"/>
      <c r="H36" s="275">
        <v>151237</v>
      </c>
      <c r="I36" s="278"/>
    </row>
    <row r="37" spans="1:9" ht="13.5" customHeight="1">
      <c r="A37" s="281" t="s">
        <v>304</v>
      </c>
      <c r="B37" s="275">
        <v>0</v>
      </c>
      <c r="C37" s="276"/>
      <c r="D37" s="275">
        <v>80000</v>
      </c>
      <c r="E37" s="276"/>
      <c r="F37" s="275">
        <v>64853</v>
      </c>
      <c r="G37" s="600"/>
      <c r="H37" s="275">
        <v>38220</v>
      </c>
      <c r="I37" s="278"/>
    </row>
    <row r="38" spans="1:9" ht="13.5" customHeight="1">
      <c r="A38" s="280" t="s">
        <v>18</v>
      </c>
      <c r="B38" s="275">
        <v>0</v>
      </c>
      <c r="C38" s="276"/>
      <c r="D38" s="275">
        <v>38011</v>
      </c>
      <c r="E38" s="276"/>
      <c r="F38" s="275">
        <v>52187</v>
      </c>
      <c r="G38" s="276"/>
      <c r="H38" s="275">
        <v>69710</v>
      </c>
      <c r="I38" s="278"/>
    </row>
    <row r="39" spans="1:9" ht="13.5" customHeight="1">
      <c r="A39" s="280" t="s">
        <v>19</v>
      </c>
      <c r="B39" s="275">
        <f>SUM(B40:B41)</f>
        <v>1368854</v>
      </c>
      <c r="C39" s="277"/>
      <c r="D39" s="275">
        <f>SUM(D40:D41)</f>
        <v>1331032</v>
      </c>
      <c r="E39" s="276"/>
      <c r="F39" s="275">
        <f>SUM(F40:F41)</f>
        <v>1331032</v>
      </c>
      <c r="G39" s="276"/>
      <c r="H39" s="275">
        <f>SUM(H40:H41)</f>
        <v>1331032</v>
      </c>
      <c r="I39" s="278"/>
    </row>
    <row r="40" spans="1:9" ht="13.5" customHeight="1">
      <c r="A40" s="294" t="s">
        <v>21</v>
      </c>
      <c r="B40" s="295">
        <v>1013178</v>
      </c>
      <c r="C40" s="283"/>
      <c r="D40" s="295">
        <v>985190</v>
      </c>
      <c r="E40" s="283"/>
      <c r="F40" s="295">
        <v>985190</v>
      </c>
      <c r="G40" s="283"/>
      <c r="H40" s="295">
        <v>985190</v>
      </c>
      <c r="I40" s="282"/>
    </row>
    <row r="41" spans="1:9" ht="13.5" customHeight="1" thickBot="1">
      <c r="A41" s="294" t="s">
        <v>17</v>
      </c>
      <c r="B41" s="295">
        <v>355676</v>
      </c>
      <c r="C41" s="283"/>
      <c r="D41" s="295">
        <v>345842</v>
      </c>
      <c r="E41" s="283"/>
      <c r="F41" s="295">
        <v>345842</v>
      </c>
      <c r="G41" s="283"/>
      <c r="H41" s="295">
        <v>345842</v>
      </c>
      <c r="I41" s="282"/>
    </row>
    <row r="42" spans="1:9" ht="13.5" customHeight="1" thickBot="1">
      <c r="A42" s="284" t="s">
        <v>16</v>
      </c>
      <c r="B42" s="285">
        <f>SUM(B39)</f>
        <v>1368854</v>
      </c>
      <c r="C42" s="286">
        <f>SUM(C32:C41)</f>
        <v>0</v>
      </c>
      <c r="D42" s="285">
        <f>SUM(D35+D36+D37+D38+D39)</f>
        <v>1590199</v>
      </c>
      <c r="E42" s="287">
        <f>SUM(E32:E32)</f>
        <v>1660</v>
      </c>
      <c r="F42" s="285">
        <f>SUM(F35+F36+F37+F38+F39)</f>
        <v>1590199</v>
      </c>
      <c r="G42" s="287">
        <f>SUM(G32:G32)</f>
        <v>38173</v>
      </c>
      <c r="H42" s="285">
        <f>SUM(H35+H36+H37+H38+H39)</f>
        <v>1590199</v>
      </c>
      <c r="I42" s="417">
        <f>SUM(I31:I32)</f>
        <v>38173</v>
      </c>
    </row>
    <row r="43" spans="1:9" ht="13.5" customHeight="1">
      <c r="A43" s="367"/>
      <c r="B43" s="368"/>
      <c r="C43" s="368"/>
      <c r="D43" s="368"/>
      <c r="E43" s="368"/>
      <c r="F43" s="368"/>
      <c r="G43" s="368"/>
      <c r="H43" s="368"/>
      <c r="I43" s="368"/>
    </row>
    <row r="44" spans="1:10" ht="18">
      <c r="A44" s="706" t="s">
        <v>284</v>
      </c>
      <c r="B44" s="706"/>
      <c r="C44" s="706"/>
      <c r="D44" s="706"/>
      <c r="E44" s="706"/>
      <c r="F44" s="706"/>
      <c r="G44" s="706"/>
      <c r="H44" s="706"/>
      <c r="I44" s="706"/>
      <c r="J44" s="556"/>
    </row>
    <row r="45" spans="1:10" ht="18">
      <c r="A45" s="709" t="s">
        <v>285</v>
      </c>
      <c r="B45" s="709"/>
      <c r="C45" s="709"/>
      <c r="D45" s="709"/>
      <c r="E45" s="709"/>
      <c r="F45" s="709"/>
      <c r="G45" s="709"/>
      <c r="H45" s="709"/>
      <c r="I45" s="709"/>
      <c r="J45" s="297"/>
    </row>
    <row r="46" spans="1:10" ht="12" customHeight="1" thickBot="1">
      <c r="A46" s="289"/>
      <c r="B46" s="290"/>
      <c r="C46" s="290"/>
      <c r="D46" s="290"/>
      <c r="E46" s="290"/>
      <c r="F46" s="290"/>
      <c r="G46" s="290"/>
      <c r="H46" s="290"/>
      <c r="I46" s="391" t="s">
        <v>191</v>
      </c>
      <c r="J46" s="290"/>
    </row>
    <row r="47" spans="1:10" ht="12" customHeight="1">
      <c r="A47" s="689"/>
      <c r="B47" s="691" t="s">
        <v>346</v>
      </c>
      <c r="C47" s="692"/>
      <c r="D47" s="691">
        <v>2012</v>
      </c>
      <c r="E47" s="692"/>
      <c r="F47" s="691">
        <v>2013</v>
      </c>
      <c r="G47" s="692"/>
      <c r="H47" s="691">
        <v>2014</v>
      </c>
      <c r="I47" s="695"/>
      <c r="J47" s="290"/>
    </row>
    <row r="48" spans="1:10" ht="12" customHeight="1" thickBot="1">
      <c r="A48" s="690"/>
      <c r="B48" s="693" t="s">
        <v>383</v>
      </c>
      <c r="C48" s="694"/>
      <c r="D48" s="693"/>
      <c r="E48" s="694"/>
      <c r="F48" s="693"/>
      <c r="G48" s="694"/>
      <c r="H48" s="693"/>
      <c r="I48" s="696"/>
      <c r="J48" s="290"/>
    </row>
    <row r="49" spans="1:10" ht="15.75" customHeight="1" thickBot="1">
      <c r="A49" s="284" t="s">
        <v>13</v>
      </c>
      <c r="B49" s="700">
        <f>SUM(B59+C59)</f>
        <v>394843</v>
      </c>
      <c r="C49" s="702"/>
      <c r="D49" s="700">
        <f>SUM(D59+E59)</f>
        <v>391214</v>
      </c>
      <c r="E49" s="701"/>
      <c r="F49" s="700">
        <f>SUM(F59+G59)</f>
        <v>391214</v>
      </c>
      <c r="G49" s="702"/>
      <c r="H49" s="700">
        <f>SUM(H59+I59)</f>
        <v>391214</v>
      </c>
      <c r="I49" s="701"/>
      <c r="J49" s="290"/>
    </row>
    <row r="50" spans="1:10" ht="15" customHeight="1" thickBot="1">
      <c r="A50" s="266" t="s">
        <v>14</v>
      </c>
      <c r="B50" s="117" t="s">
        <v>154</v>
      </c>
      <c r="C50" s="130" t="s">
        <v>173</v>
      </c>
      <c r="D50" s="115" t="s">
        <v>154</v>
      </c>
      <c r="E50" s="121" t="s">
        <v>173</v>
      </c>
      <c r="F50" s="115" t="s">
        <v>154</v>
      </c>
      <c r="G50" s="121" t="s">
        <v>173</v>
      </c>
      <c r="H50" s="115" t="s">
        <v>154</v>
      </c>
      <c r="I50" s="116" t="s">
        <v>173</v>
      </c>
      <c r="J50" s="290"/>
    </row>
    <row r="51" spans="1:10" ht="9.75" customHeight="1" thickTop="1">
      <c r="A51" s="267"/>
      <c r="B51" s="291"/>
      <c r="C51" s="298"/>
      <c r="D51" s="268"/>
      <c r="E51" s="269"/>
      <c r="F51" s="299"/>
      <c r="G51" s="300"/>
      <c r="H51" s="299"/>
      <c r="I51" s="422"/>
      <c r="J51" s="290"/>
    </row>
    <row r="52" spans="1:10" ht="9" customHeight="1">
      <c r="A52" s="271" t="s">
        <v>15</v>
      </c>
      <c r="B52" s="292"/>
      <c r="C52" s="277"/>
      <c r="D52" s="272"/>
      <c r="E52" s="273"/>
      <c r="F52" s="301"/>
      <c r="G52" s="302"/>
      <c r="H52" s="301"/>
      <c r="I52" s="423"/>
      <c r="J52" s="290"/>
    </row>
    <row r="53" spans="1:10" ht="6.75" customHeight="1">
      <c r="A53" s="280"/>
      <c r="B53" s="292"/>
      <c r="C53" s="277"/>
      <c r="D53" s="303"/>
      <c r="E53" s="293"/>
      <c r="F53" s="304"/>
      <c r="G53" s="305"/>
      <c r="H53" s="304"/>
      <c r="I53" s="424"/>
      <c r="J53" s="290"/>
    </row>
    <row r="54" spans="1:10" ht="12" customHeight="1">
      <c r="A54" s="280" t="s">
        <v>266</v>
      </c>
      <c r="B54" s="292">
        <v>1596</v>
      </c>
      <c r="C54" s="277"/>
      <c r="D54" s="292">
        <v>1850</v>
      </c>
      <c r="E54" s="277"/>
      <c r="F54" s="292">
        <v>1540</v>
      </c>
      <c r="G54" s="277"/>
      <c r="H54" s="292">
        <v>1540</v>
      </c>
      <c r="I54" s="279"/>
      <c r="J54" s="290"/>
    </row>
    <row r="55" spans="1:10" ht="12" customHeight="1">
      <c r="A55" s="280" t="s">
        <v>18</v>
      </c>
      <c r="B55" s="292">
        <v>8554</v>
      </c>
      <c r="C55" s="277"/>
      <c r="D55" s="292">
        <v>664</v>
      </c>
      <c r="E55" s="277"/>
      <c r="F55" s="292">
        <v>664</v>
      </c>
      <c r="G55" s="277"/>
      <c r="H55" s="292">
        <v>664</v>
      </c>
      <c r="I55" s="279"/>
      <c r="J55" s="290"/>
    </row>
    <row r="56" spans="1:10" ht="12" customHeight="1">
      <c r="A56" s="280" t="s">
        <v>19</v>
      </c>
      <c r="B56" s="275">
        <f>SUM(B57:B58)</f>
        <v>384693</v>
      </c>
      <c r="C56" s="276"/>
      <c r="D56" s="275">
        <f>SUM(D57:D58)</f>
        <v>388700</v>
      </c>
      <c r="E56" s="276"/>
      <c r="F56" s="275">
        <f>SUM(F57:F58)</f>
        <v>389010</v>
      </c>
      <c r="G56" s="276"/>
      <c r="H56" s="275">
        <f>SUM(H57:H58)</f>
        <v>389010</v>
      </c>
      <c r="I56" s="278"/>
      <c r="J56" s="241"/>
    </row>
    <row r="57" spans="1:10" ht="12" customHeight="1">
      <c r="A57" s="294" t="s">
        <v>21</v>
      </c>
      <c r="B57" s="306">
        <v>284864</v>
      </c>
      <c r="C57" s="296"/>
      <c r="D57" s="306">
        <v>288360</v>
      </c>
      <c r="E57" s="296"/>
      <c r="F57" s="306">
        <v>288670</v>
      </c>
      <c r="G57" s="296"/>
      <c r="H57" s="306">
        <v>288670</v>
      </c>
      <c r="I57" s="425"/>
      <c r="J57" s="297"/>
    </row>
    <row r="58" spans="1:9" ht="12" customHeight="1" thickBot="1">
      <c r="A58" s="294" t="s">
        <v>17</v>
      </c>
      <c r="B58" s="306">
        <v>99829</v>
      </c>
      <c r="C58" s="296"/>
      <c r="D58" s="306">
        <v>100340</v>
      </c>
      <c r="E58" s="296"/>
      <c r="F58" s="306">
        <v>100340</v>
      </c>
      <c r="G58" s="296"/>
      <c r="H58" s="306">
        <v>100340</v>
      </c>
      <c r="I58" s="425"/>
    </row>
    <row r="59" spans="1:9" ht="15" customHeight="1" thickBot="1">
      <c r="A59" s="284" t="s">
        <v>16</v>
      </c>
      <c r="B59" s="285">
        <f>SUM(B54+B55+B56)</f>
        <v>394843</v>
      </c>
      <c r="C59" s="286"/>
      <c r="D59" s="285">
        <f>SUM(D54+D55+D56)</f>
        <v>391214</v>
      </c>
      <c r="E59" s="286"/>
      <c r="F59" s="285">
        <f>SUM(F54+F55+F56)</f>
        <v>391214</v>
      </c>
      <c r="G59" s="286"/>
      <c r="H59" s="285">
        <f>SUM(H54+H55+H56)</f>
        <v>391214</v>
      </c>
      <c r="I59" s="288"/>
    </row>
    <row r="60" spans="1:9" ht="13.5" customHeight="1">
      <c r="A60" s="367"/>
      <c r="B60" s="368"/>
      <c r="C60" s="368"/>
      <c r="D60" s="368"/>
      <c r="E60" s="368"/>
      <c r="F60" s="368"/>
      <c r="G60" s="368"/>
      <c r="H60" s="368"/>
      <c r="I60" s="368"/>
    </row>
    <row r="61" spans="1:10" ht="18">
      <c r="A61" s="706" t="s">
        <v>152</v>
      </c>
      <c r="B61" s="706"/>
      <c r="C61" s="706"/>
      <c r="D61" s="706"/>
      <c r="E61" s="706"/>
      <c r="F61" s="706"/>
      <c r="G61" s="706"/>
      <c r="H61" s="706"/>
      <c r="I61" s="706"/>
      <c r="J61" s="706"/>
    </row>
    <row r="62" spans="1:10" ht="18">
      <c r="A62" s="706" t="s">
        <v>12</v>
      </c>
      <c r="B62" s="706"/>
      <c r="C62" s="706"/>
      <c r="D62" s="706"/>
      <c r="E62" s="706"/>
      <c r="F62" s="706"/>
      <c r="G62" s="706"/>
      <c r="H62" s="706"/>
      <c r="I62" s="706"/>
      <c r="J62" s="706"/>
    </row>
    <row r="63" ht="9.75" customHeight="1"/>
    <row r="64" spans="1:9" ht="18.75" thickBot="1">
      <c r="A64" s="264" t="s">
        <v>283</v>
      </c>
      <c r="I64" s="391" t="s">
        <v>191</v>
      </c>
    </row>
    <row r="65" spans="1:9" ht="12" customHeight="1">
      <c r="A65" s="689"/>
      <c r="B65" s="691" t="s">
        <v>346</v>
      </c>
      <c r="C65" s="692"/>
      <c r="D65" s="691">
        <v>2012</v>
      </c>
      <c r="E65" s="692"/>
      <c r="F65" s="691">
        <v>2013</v>
      </c>
      <c r="G65" s="692"/>
      <c r="H65" s="691">
        <v>2014</v>
      </c>
      <c r="I65" s="695"/>
    </row>
    <row r="66" spans="1:9" ht="12" customHeight="1" thickBot="1">
      <c r="A66" s="690"/>
      <c r="B66" s="693" t="s">
        <v>383</v>
      </c>
      <c r="C66" s="694"/>
      <c r="D66" s="693"/>
      <c r="E66" s="694"/>
      <c r="F66" s="693"/>
      <c r="G66" s="694"/>
      <c r="H66" s="693"/>
      <c r="I66" s="696"/>
    </row>
    <row r="67" spans="1:9" ht="13.5" customHeight="1" thickBot="1">
      <c r="A67" s="699"/>
      <c r="B67" s="697" t="s">
        <v>191</v>
      </c>
      <c r="C67" s="705"/>
      <c r="D67" s="307" t="s">
        <v>191</v>
      </c>
      <c r="E67" s="308"/>
      <c r="F67" s="697" t="s">
        <v>191</v>
      </c>
      <c r="G67" s="705"/>
      <c r="H67" s="697" t="s">
        <v>191</v>
      </c>
      <c r="I67" s="698"/>
    </row>
    <row r="68" spans="1:9" ht="14.25" customHeight="1" thickBot="1">
      <c r="A68" s="245" t="s">
        <v>13</v>
      </c>
      <c r="B68" s="697">
        <f>SUM(B80+C80)</f>
        <v>23795</v>
      </c>
      <c r="C68" s="705"/>
      <c r="D68" s="697">
        <f>SUM(D80+E80)</f>
        <v>27105</v>
      </c>
      <c r="E68" s="698"/>
      <c r="F68" s="697">
        <f>SUM(F80+G80)</f>
        <v>27105</v>
      </c>
      <c r="G68" s="705"/>
      <c r="H68" s="697">
        <f>SUM(H80+I80)</f>
        <v>27105</v>
      </c>
      <c r="I68" s="698"/>
    </row>
    <row r="69" spans="1:9" ht="12.75" customHeight="1" thickBot="1">
      <c r="A69" s="22" t="s">
        <v>14</v>
      </c>
      <c r="B69" s="117" t="s">
        <v>154</v>
      </c>
      <c r="C69" s="130" t="s">
        <v>173</v>
      </c>
      <c r="D69" s="117" t="s">
        <v>154</v>
      </c>
      <c r="E69" s="130" t="s">
        <v>173</v>
      </c>
      <c r="F69" s="117" t="s">
        <v>154</v>
      </c>
      <c r="G69" s="130" t="s">
        <v>173</v>
      </c>
      <c r="H69" s="117" t="s">
        <v>154</v>
      </c>
      <c r="I69" s="468" t="s">
        <v>173</v>
      </c>
    </row>
    <row r="70" spans="1:9" ht="9" customHeight="1" thickTop="1">
      <c r="A70" s="23"/>
      <c r="B70" s="467"/>
      <c r="C70" s="466"/>
      <c r="D70" s="56"/>
      <c r="E70" s="118"/>
      <c r="F70" s="128"/>
      <c r="G70" s="125"/>
      <c r="H70" s="128"/>
      <c r="I70" s="418"/>
    </row>
    <row r="71" spans="1:9" ht="12" customHeight="1">
      <c r="A71" s="271" t="s">
        <v>15</v>
      </c>
      <c r="B71" s="27"/>
      <c r="C71" s="120"/>
      <c r="D71" s="40"/>
      <c r="E71" s="119"/>
      <c r="F71" s="129"/>
      <c r="G71" s="126"/>
      <c r="H71" s="129"/>
      <c r="I71" s="419"/>
    </row>
    <row r="72" spans="1:9" ht="12" customHeight="1">
      <c r="A72" s="267" t="s">
        <v>270</v>
      </c>
      <c r="B72" s="27"/>
      <c r="C72" s="120"/>
      <c r="D72" s="40"/>
      <c r="E72" s="119"/>
      <c r="F72" s="129"/>
      <c r="G72" s="126"/>
      <c r="H72" s="129"/>
      <c r="I72" s="419"/>
    </row>
    <row r="73" spans="1:9" ht="12" customHeight="1">
      <c r="A73" s="280" t="s">
        <v>305</v>
      </c>
      <c r="B73" s="27">
        <v>19182</v>
      </c>
      <c r="C73" s="120"/>
      <c r="D73" s="27">
        <v>20971</v>
      </c>
      <c r="E73" s="120"/>
      <c r="F73" s="27">
        <v>20971</v>
      </c>
      <c r="G73" s="120"/>
      <c r="H73" s="27">
        <v>20971</v>
      </c>
      <c r="I73" s="28"/>
    </row>
    <row r="74" spans="1:9" ht="12" customHeight="1">
      <c r="A74" s="281" t="s">
        <v>304</v>
      </c>
      <c r="B74" s="27">
        <v>800</v>
      </c>
      <c r="C74" s="120"/>
      <c r="D74" s="27">
        <v>1660</v>
      </c>
      <c r="E74" s="120"/>
      <c r="F74" s="27">
        <v>1660</v>
      </c>
      <c r="G74" s="120"/>
      <c r="H74" s="27">
        <v>1660</v>
      </c>
      <c r="I74" s="28"/>
    </row>
    <row r="75" spans="1:9" ht="12" customHeight="1">
      <c r="A75" s="280" t="s">
        <v>18</v>
      </c>
      <c r="B75" s="27">
        <v>1420</v>
      </c>
      <c r="C75" s="120"/>
      <c r="D75" s="27">
        <v>1580</v>
      </c>
      <c r="E75" s="120"/>
      <c r="F75" s="27">
        <v>1580</v>
      </c>
      <c r="G75" s="120"/>
      <c r="H75" s="27">
        <v>1580</v>
      </c>
      <c r="I75" s="28"/>
    </row>
    <row r="76" spans="1:9" ht="12" customHeight="1">
      <c r="A76" s="280" t="s">
        <v>306</v>
      </c>
      <c r="B76" s="27">
        <v>366</v>
      </c>
      <c r="C76" s="120"/>
      <c r="D76" s="27">
        <v>402</v>
      </c>
      <c r="E76" s="120"/>
      <c r="F76" s="27">
        <v>402</v>
      </c>
      <c r="G76" s="120"/>
      <c r="H76" s="27">
        <v>402</v>
      </c>
      <c r="I76" s="28"/>
    </row>
    <row r="77" spans="1:9" ht="12" customHeight="1">
      <c r="A77" s="280" t="s">
        <v>385</v>
      </c>
      <c r="B77" s="27">
        <v>1958</v>
      </c>
      <c r="C77" s="120"/>
      <c r="D77" s="27">
        <v>2400</v>
      </c>
      <c r="E77" s="120"/>
      <c r="F77" s="27">
        <v>2400</v>
      </c>
      <c r="G77" s="120"/>
      <c r="H77" s="27">
        <v>2400</v>
      </c>
      <c r="I77" s="28"/>
    </row>
    <row r="78" spans="1:9" ht="12" customHeight="1">
      <c r="A78" s="280" t="s">
        <v>307</v>
      </c>
      <c r="B78" s="27">
        <v>69</v>
      </c>
      <c r="C78" s="120"/>
      <c r="D78" s="27">
        <v>92</v>
      </c>
      <c r="E78" s="120"/>
      <c r="F78" s="27">
        <v>92</v>
      </c>
      <c r="G78" s="120"/>
      <c r="H78" s="27">
        <v>92</v>
      </c>
      <c r="I78" s="28"/>
    </row>
    <row r="79" spans="1:9" ht="3" customHeight="1" thickBot="1">
      <c r="A79" s="24"/>
      <c r="B79" s="27"/>
      <c r="C79" s="120"/>
      <c r="D79" s="27"/>
      <c r="E79" s="124"/>
      <c r="F79" s="27"/>
      <c r="G79" s="127"/>
      <c r="H79" s="27"/>
      <c r="I79" s="421"/>
    </row>
    <row r="80" spans="1:9" ht="15.75" customHeight="1" thickBot="1">
      <c r="A80" s="245" t="s">
        <v>16</v>
      </c>
      <c r="B80" s="309">
        <f>SUM(B73:B79)</f>
        <v>23795</v>
      </c>
      <c r="C80" s="310"/>
      <c r="D80" s="309">
        <f>SUM(D73:D79)</f>
        <v>27105</v>
      </c>
      <c r="E80" s="310"/>
      <c r="F80" s="309">
        <f>SUM(F73:F79)</f>
        <v>27105</v>
      </c>
      <c r="G80" s="310"/>
      <c r="H80" s="309">
        <f>SUM(H73:H79)</f>
        <v>27105</v>
      </c>
      <c r="I80" s="311"/>
    </row>
    <row r="81" spans="1:9" ht="15.75" customHeight="1">
      <c r="A81" s="469"/>
      <c r="B81" s="470"/>
      <c r="C81" s="470"/>
      <c r="D81" s="470"/>
      <c r="E81" s="470"/>
      <c r="F81" s="470"/>
      <c r="G81" s="470"/>
      <c r="H81" s="470"/>
      <c r="I81" s="470"/>
    </row>
    <row r="82" spans="1:9" ht="15" customHeight="1">
      <c r="A82" s="367"/>
      <c r="B82" s="368"/>
      <c r="C82" s="368"/>
      <c r="D82" s="368"/>
      <c r="E82" s="368"/>
      <c r="F82" s="368"/>
      <c r="G82" s="368"/>
      <c r="H82" s="368"/>
      <c r="I82" s="368"/>
    </row>
    <row r="83" spans="1:9" ht="17.25" customHeight="1">
      <c r="A83" s="706" t="s">
        <v>386</v>
      </c>
      <c r="B83" s="706"/>
      <c r="C83" s="706"/>
      <c r="D83" s="706"/>
      <c r="E83" s="706"/>
      <c r="F83" s="706"/>
      <c r="G83" s="706"/>
      <c r="H83" s="706"/>
      <c r="I83" s="706"/>
    </row>
    <row r="84" spans="1:9" ht="15" customHeight="1">
      <c r="A84" s="706" t="s">
        <v>387</v>
      </c>
      <c r="B84" s="706"/>
      <c r="C84" s="706"/>
      <c r="D84" s="706"/>
      <c r="E84" s="706"/>
      <c r="F84" s="706"/>
      <c r="G84" s="706"/>
      <c r="H84" s="706"/>
      <c r="I84" s="706"/>
    </row>
    <row r="85" ht="18.75" customHeight="1" thickBot="1">
      <c r="I85" s="391" t="s">
        <v>191</v>
      </c>
    </row>
    <row r="86" spans="1:9" ht="14.25" customHeight="1">
      <c r="A86" s="689"/>
      <c r="B86" s="691" t="s">
        <v>346</v>
      </c>
      <c r="C86" s="692"/>
      <c r="D86" s="691">
        <v>2012</v>
      </c>
      <c r="E86" s="692"/>
      <c r="F86" s="691">
        <v>2013</v>
      </c>
      <c r="G86" s="692"/>
      <c r="H86" s="691">
        <v>2014</v>
      </c>
      <c r="I86" s="695"/>
    </row>
    <row r="87" spans="1:9" ht="12.75" customHeight="1" thickBot="1">
      <c r="A87" s="690"/>
      <c r="B87" s="693" t="s">
        <v>383</v>
      </c>
      <c r="C87" s="694"/>
      <c r="D87" s="693"/>
      <c r="E87" s="694"/>
      <c r="F87" s="693"/>
      <c r="G87" s="694"/>
      <c r="H87" s="693"/>
      <c r="I87" s="696"/>
    </row>
    <row r="88" spans="1:9" ht="15" customHeight="1" thickBot="1">
      <c r="A88" s="265" t="s">
        <v>13</v>
      </c>
      <c r="B88" s="700">
        <f>SUM(B95+C95)</f>
        <v>2118</v>
      </c>
      <c r="C88" s="702"/>
      <c r="D88" s="700">
        <f>SUM(D95+E95)</f>
        <v>0</v>
      </c>
      <c r="E88" s="701"/>
      <c r="F88" s="700">
        <f>SUM(F95+G95)</f>
        <v>0</v>
      </c>
      <c r="G88" s="702"/>
      <c r="H88" s="700">
        <f>SUM(H95+I95)</f>
        <v>0</v>
      </c>
      <c r="I88" s="701"/>
    </row>
    <row r="89" spans="1:9" ht="15" customHeight="1" thickBot="1">
      <c r="A89" s="266" t="s">
        <v>14</v>
      </c>
      <c r="B89" s="117" t="s">
        <v>154</v>
      </c>
      <c r="C89" s="130" t="s">
        <v>173</v>
      </c>
      <c r="D89" s="115" t="s">
        <v>154</v>
      </c>
      <c r="E89" s="121" t="s">
        <v>173</v>
      </c>
      <c r="F89" s="115" t="s">
        <v>154</v>
      </c>
      <c r="G89" s="121" t="s">
        <v>173</v>
      </c>
      <c r="H89" s="115" t="s">
        <v>154</v>
      </c>
      <c r="I89" s="116" t="s">
        <v>173</v>
      </c>
    </row>
    <row r="90" spans="1:9" ht="6" customHeight="1" thickTop="1">
      <c r="A90" s="267"/>
      <c r="B90" s="9"/>
      <c r="C90" s="123"/>
      <c r="D90" s="9"/>
      <c r="E90" s="123"/>
      <c r="F90" s="9"/>
      <c r="G90" s="123"/>
      <c r="H90" s="9"/>
      <c r="I90" s="426"/>
    </row>
    <row r="91" spans="1:9" ht="13.5" customHeight="1">
      <c r="A91" s="271" t="s">
        <v>15</v>
      </c>
      <c r="B91" s="8"/>
      <c r="C91" s="122"/>
      <c r="D91" s="8"/>
      <c r="E91" s="122"/>
      <c r="F91" s="8"/>
      <c r="G91" s="122"/>
      <c r="H91" s="8"/>
      <c r="I91" s="420"/>
    </row>
    <row r="92" spans="1:9" ht="4.5" customHeight="1">
      <c r="A92" s="280"/>
      <c r="B92" s="8"/>
      <c r="C92" s="122"/>
      <c r="D92" s="8"/>
      <c r="E92" s="122"/>
      <c r="F92" s="8"/>
      <c r="G92" s="122"/>
      <c r="H92" s="8"/>
      <c r="I92" s="420"/>
    </row>
    <row r="93" spans="1:9" ht="12" customHeight="1">
      <c r="A93" s="280" t="s">
        <v>20</v>
      </c>
      <c r="B93" s="292">
        <v>1530</v>
      </c>
      <c r="C93" s="277"/>
      <c r="D93" s="292">
        <v>0</v>
      </c>
      <c r="E93" s="277"/>
      <c r="F93" s="292">
        <v>0</v>
      </c>
      <c r="G93" s="277"/>
      <c r="H93" s="292">
        <v>0</v>
      </c>
      <c r="I93" s="279"/>
    </row>
    <row r="94" spans="1:9" ht="12" customHeight="1" thickBot="1">
      <c r="A94" s="280" t="s">
        <v>18</v>
      </c>
      <c r="B94" s="292">
        <v>588</v>
      </c>
      <c r="C94" s="277"/>
      <c r="D94" s="292">
        <v>0</v>
      </c>
      <c r="E94" s="277"/>
      <c r="F94" s="292">
        <v>0</v>
      </c>
      <c r="G94" s="277"/>
      <c r="H94" s="292">
        <v>0</v>
      </c>
      <c r="I94" s="279"/>
    </row>
    <row r="95" spans="1:9" ht="15" customHeight="1" thickBot="1">
      <c r="A95" s="351" t="s">
        <v>16</v>
      </c>
      <c r="B95" s="352">
        <f>SUM(B93:B94)</f>
        <v>2118</v>
      </c>
      <c r="C95" s="353"/>
      <c r="D95" s="352">
        <f>SUM(D93:D94)</f>
        <v>0</v>
      </c>
      <c r="E95" s="353"/>
      <c r="F95" s="352">
        <f>SUM(F93:F94)</f>
        <v>0</v>
      </c>
      <c r="G95" s="353"/>
      <c r="H95" s="352">
        <f>SUM(H93:H94)</f>
        <v>0</v>
      </c>
      <c r="I95" s="427"/>
    </row>
  </sheetData>
  <sheetProtection/>
  <mergeCells count="63">
    <mergeCell ref="D68:E68"/>
    <mergeCell ref="D7:E7"/>
    <mergeCell ref="D49:E49"/>
    <mergeCell ref="D88:E88"/>
    <mergeCell ref="D27:E27"/>
    <mergeCell ref="A44:I44"/>
    <mergeCell ref="A45:I45"/>
    <mergeCell ref="H86:I87"/>
    <mergeCell ref="B87:C87"/>
    <mergeCell ref="B86:C86"/>
    <mergeCell ref="A1:I1"/>
    <mergeCell ref="A2:I2"/>
    <mergeCell ref="A5:A6"/>
    <mergeCell ref="B5:C5"/>
    <mergeCell ref="D5:E6"/>
    <mergeCell ref="F5:G6"/>
    <mergeCell ref="H5:I6"/>
    <mergeCell ref="B6:C6"/>
    <mergeCell ref="F7:G7"/>
    <mergeCell ref="H7:I7"/>
    <mergeCell ref="F67:G67"/>
    <mergeCell ref="D65:E66"/>
    <mergeCell ref="B7:C7"/>
    <mergeCell ref="B65:C65"/>
    <mergeCell ref="H27:I27"/>
    <mergeCell ref="H25:I26"/>
    <mergeCell ref="A62:J62"/>
    <mergeCell ref="A61:J61"/>
    <mergeCell ref="D86:E87"/>
    <mergeCell ref="F86:G87"/>
    <mergeCell ref="F88:G88"/>
    <mergeCell ref="B88:C88"/>
    <mergeCell ref="B68:C68"/>
    <mergeCell ref="H88:I88"/>
    <mergeCell ref="A83:I83"/>
    <mergeCell ref="A84:I84"/>
    <mergeCell ref="A86:A87"/>
    <mergeCell ref="F68:G68"/>
    <mergeCell ref="A22:I22"/>
    <mergeCell ref="A23:I23"/>
    <mergeCell ref="A25:A26"/>
    <mergeCell ref="B25:C25"/>
    <mergeCell ref="D25:E26"/>
    <mergeCell ref="F25:G26"/>
    <mergeCell ref="B26:C26"/>
    <mergeCell ref="B27:C27"/>
    <mergeCell ref="F27:G27"/>
    <mergeCell ref="B66:C66"/>
    <mergeCell ref="B67:C67"/>
    <mergeCell ref="F65:G66"/>
    <mergeCell ref="B49:C49"/>
    <mergeCell ref="F49:G49"/>
    <mergeCell ref="B48:C48"/>
    <mergeCell ref="A47:A48"/>
    <mergeCell ref="B47:C47"/>
    <mergeCell ref="D47:E48"/>
    <mergeCell ref="F47:G48"/>
    <mergeCell ref="H47:I48"/>
    <mergeCell ref="H68:I68"/>
    <mergeCell ref="A65:A67"/>
    <mergeCell ref="H67:I67"/>
    <mergeCell ref="H65:I66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Z5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4" width="7.7109375" style="0" customWidth="1"/>
    <col min="5" max="5" width="7.8515625" style="0" customWidth="1"/>
    <col min="6" max="6" width="8.00390625" style="0" customWidth="1"/>
    <col min="7" max="7" width="9.57421875" style="0" customWidth="1"/>
    <col min="8" max="9" width="8.421875" style="0" customWidth="1"/>
    <col min="10" max="10" width="8.57421875" style="0" customWidth="1"/>
    <col min="11" max="12" width="7.8515625" style="0" customWidth="1"/>
    <col min="13" max="13" width="8.421875" style="0" customWidth="1"/>
    <col min="14" max="14" width="7.7109375" style="0" customWidth="1"/>
    <col min="15" max="16" width="8.57421875" style="0" customWidth="1"/>
    <col min="17" max="17" width="8.421875" style="0" customWidth="1"/>
    <col min="18" max="18" width="8.28125" style="0" customWidth="1"/>
    <col min="19" max="19" width="7.140625" style="0" customWidth="1"/>
    <col min="20" max="21" width="7.00390625" style="0" customWidth="1"/>
    <col min="22" max="22" width="7.7109375" style="0" customWidth="1"/>
    <col min="23" max="23" width="8.57421875" style="0" customWidth="1"/>
    <col min="24" max="24" width="7.00390625" style="0" customWidth="1"/>
    <col min="25" max="25" width="9.57421875" style="0" customWidth="1"/>
    <col min="26" max="26" width="8.421875" style="0" customWidth="1"/>
  </cols>
  <sheetData>
    <row r="9" spans="1:26" ht="20.25" customHeight="1">
      <c r="A9" s="713" t="s">
        <v>392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</row>
    <row r="10" spans="1:26" ht="20.25" customHeight="1" thickBot="1">
      <c r="A10" s="211"/>
      <c r="B10" s="211"/>
      <c r="C10" s="211"/>
      <c r="D10" s="211"/>
      <c r="E10" s="211"/>
      <c r="F10" s="21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 t="s">
        <v>191</v>
      </c>
    </row>
    <row r="11" spans="1:26" ht="13.5" customHeight="1" thickBot="1">
      <c r="A11" s="211"/>
      <c r="B11" s="211"/>
      <c r="C11" s="710" t="s">
        <v>257</v>
      </c>
      <c r="D11" s="711"/>
      <c r="E11" s="710" t="s">
        <v>283</v>
      </c>
      <c r="F11" s="711"/>
      <c r="G11" s="712" t="s">
        <v>258</v>
      </c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471"/>
      <c r="S11" s="471"/>
      <c r="T11" s="471"/>
      <c r="U11" s="471"/>
      <c r="V11" s="471"/>
      <c r="W11" s="471"/>
      <c r="X11" s="471"/>
      <c r="Y11" s="471"/>
      <c r="Z11" s="472"/>
    </row>
    <row r="12" spans="1:26" s="179" customFormat="1" ht="10.5" customHeight="1">
      <c r="A12" s="173"/>
      <c r="B12" s="232" t="s">
        <v>320</v>
      </c>
      <c r="C12" s="579" t="s">
        <v>321</v>
      </c>
      <c r="D12" s="580" t="s">
        <v>217</v>
      </c>
      <c r="E12" s="560" t="s">
        <v>320</v>
      </c>
      <c r="F12" s="558" t="s">
        <v>216</v>
      </c>
      <c r="G12" s="581" t="s">
        <v>320</v>
      </c>
      <c r="H12" s="174" t="s">
        <v>204</v>
      </c>
      <c r="I12" s="571" t="s">
        <v>205</v>
      </c>
      <c r="J12" s="176" t="s">
        <v>206</v>
      </c>
      <c r="K12" s="571" t="s">
        <v>207</v>
      </c>
      <c r="L12" s="176" t="s">
        <v>208</v>
      </c>
      <c r="M12" s="571" t="s">
        <v>209</v>
      </c>
      <c r="N12" s="176" t="s">
        <v>210</v>
      </c>
      <c r="O12" s="571" t="s">
        <v>210</v>
      </c>
      <c r="P12" s="176" t="s">
        <v>210</v>
      </c>
      <c r="Q12" s="571" t="s">
        <v>211</v>
      </c>
      <c r="R12" s="177" t="s">
        <v>212</v>
      </c>
      <c r="S12" s="571" t="s">
        <v>213</v>
      </c>
      <c r="T12" s="177" t="s">
        <v>214</v>
      </c>
      <c r="U12" s="572" t="s">
        <v>215</v>
      </c>
      <c r="V12" s="177" t="s">
        <v>218</v>
      </c>
      <c r="W12" s="572" t="s">
        <v>219</v>
      </c>
      <c r="X12" s="177" t="s">
        <v>388</v>
      </c>
      <c r="Y12" s="176" t="s">
        <v>220</v>
      </c>
      <c r="Z12" s="178" t="s">
        <v>221</v>
      </c>
    </row>
    <row r="13" spans="1:26" s="179" customFormat="1" ht="10.5" customHeight="1">
      <c r="A13" s="180"/>
      <c r="B13" s="233">
        <v>2012</v>
      </c>
      <c r="C13" s="559">
        <v>2012</v>
      </c>
      <c r="D13" s="580" t="s">
        <v>232</v>
      </c>
      <c r="E13" s="569">
        <v>2012</v>
      </c>
      <c r="F13" s="558" t="s">
        <v>231</v>
      </c>
      <c r="G13" s="569">
        <v>2012</v>
      </c>
      <c r="H13" s="183" t="s">
        <v>222</v>
      </c>
      <c r="I13" s="557" t="s">
        <v>223</v>
      </c>
      <c r="J13" s="182" t="s">
        <v>224</v>
      </c>
      <c r="K13" s="557"/>
      <c r="L13" s="182" t="s">
        <v>225</v>
      </c>
      <c r="M13" s="557" t="s">
        <v>222</v>
      </c>
      <c r="N13" s="182" t="s">
        <v>226</v>
      </c>
      <c r="O13" s="557" t="s">
        <v>227</v>
      </c>
      <c r="P13" s="182" t="s">
        <v>226</v>
      </c>
      <c r="Q13" s="557" t="s">
        <v>228</v>
      </c>
      <c r="R13" s="184" t="s">
        <v>229</v>
      </c>
      <c r="S13" s="557"/>
      <c r="T13" s="184"/>
      <c r="U13" s="558" t="s">
        <v>230</v>
      </c>
      <c r="V13" s="184" t="s">
        <v>233</v>
      </c>
      <c r="W13" s="558" t="s">
        <v>234</v>
      </c>
      <c r="X13" s="184" t="s">
        <v>389</v>
      </c>
      <c r="Y13" s="182" t="s">
        <v>235</v>
      </c>
      <c r="Z13" s="185" t="s">
        <v>236</v>
      </c>
    </row>
    <row r="14" spans="1:26" s="179" customFormat="1" ht="10.5" customHeight="1" thickBot="1">
      <c r="A14" s="180"/>
      <c r="B14" s="233" t="s">
        <v>308</v>
      </c>
      <c r="C14" s="579"/>
      <c r="D14" s="580" t="s">
        <v>239</v>
      </c>
      <c r="E14" s="561"/>
      <c r="F14" s="558"/>
      <c r="G14" s="483"/>
      <c r="H14" s="183" t="s">
        <v>233</v>
      </c>
      <c r="I14" s="557" t="s">
        <v>237</v>
      </c>
      <c r="J14" s="182"/>
      <c r="K14" s="557"/>
      <c r="L14" s="182" t="s">
        <v>309</v>
      </c>
      <c r="M14" s="557"/>
      <c r="N14" s="182">
        <v>26.28</v>
      </c>
      <c r="O14" s="557"/>
      <c r="P14" s="182">
        <v>27</v>
      </c>
      <c r="Q14" s="557"/>
      <c r="R14" s="562"/>
      <c r="S14" s="557"/>
      <c r="T14" s="184"/>
      <c r="U14" s="558" t="s">
        <v>238</v>
      </c>
      <c r="V14" s="184"/>
      <c r="W14" s="558"/>
      <c r="X14" s="184" t="s">
        <v>390</v>
      </c>
      <c r="Y14" s="188"/>
      <c r="Z14" s="185"/>
    </row>
    <row r="15" spans="1:26" s="179" customFormat="1" ht="10.5" customHeight="1" thickBot="1">
      <c r="A15" s="531" t="s">
        <v>23</v>
      </c>
      <c r="B15" s="563"/>
      <c r="C15" s="564"/>
      <c r="D15" s="565"/>
      <c r="E15" s="564"/>
      <c r="F15" s="565"/>
      <c r="G15" s="570"/>
      <c r="H15" s="566"/>
      <c r="I15" s="567"/>
      <c r="J15" s="567"/>
      <c r="K15" s="567"/>
      <c r="L15" s="567"/>
      <c r="M15" s="567"/>
      <c r="N15" s="567"/>
      <c r="O15" s="567"/>
      <c r="P15" s="568"/>
      <c r="Q15" s="567"/>
      <c r="R15" s="568"/>
      <c r="S15" s="567"/>
      <c r="T15" s="567"/>
      <c r="U15" s="568"/>
      <c r="V15" s="568"/>
      <c r="W15" s="568"/>
      <c r="X15" s="567"/>
      <c r="Y15" s="567"/>
      <c r="Z15" s="565"/>
    </row>
    <row r="16" spans="1:26" s="179" customFormat="1" ht="10.5" customHeight="1" thickBot="1">
      <c r="A16" s="186" t="s">
        <v>240</v>
      </c>
      <c r="B16" s="573">
        <f>SUM(G16+E16+C16)</f>
        <v>74815</v>
      </c>
      <c r="C16" s="574"/>
      <c r="D16" s="575"/>
      <c r="E16" s="574"/>
      <c r="F16" s="575"/>
      <c r="G16" s="576">
        <f>SUM(H16:Z16)</f>
        <v>74815</v>
      </c>
      <c r="H16" s="577"/>
      <c r="I16" s="577"/>
      <c r="J16" s="577"/>
      <c r="K16" s="577"/>
      <c r="L16" s="577"/>
      <c r="M16" s="577"/>
      <c r="N16" s="577"/>
      <c r="O16" s="577"/>
      <c r="P16" s="577"/>
      <c r="Q16" s="577">
        <v>74815</v>
      </c>
      <c r="R16" s="577"/>
      <c r="S16" s="577"/>
      <c r="T16" s="577"/>
      <c r="U16" s="577"/>
      <c r="V16" s="577"/>
      <c r="W16" s="578"/>
      <c r="X16" s="577"/>
      <c r="Y16" s="577"/>
      <c r="Z16" s="575"/>
    </row>
    <row r="17" spans="1:26" s="179" customFormat="1" ht="10.5" customHeight="1">
      <c r="A17" s="193" t="s">
        <v>241</v>
      </c>
      <c r="B17" s="235">
        <f aca="true" t="shared" si="0" ref="B17:B23">SUM(G17+E17+C17)</f>
        <v>213572</v>
      </c>
      <c r="C17" s="484"/>
      <c r="D17" s="196"/>
      <c r="E17" s="484"/>
      <c r="F17" s="196"/>
      <c r="G17" s="498">
        <f aca="true" t="shared" si="1" ref="G17:G23">SUM(H17:Z17)</f>
        <v>213572</v>
      </c>
      <c r="H17" s="219">
        <v>213572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194"/>
      <c r="Y17" s="194"/>
      <c r="Z17" s="196"/>
    </row>
    <row r="18" spans="1:26" s="179" customFormat="1" ht="10.5" customHeight="1">
      <c r="A18" s="193" t="s">
        <v>242</v>
      </c>
      <c r="B18" s="235">
        <f t="shared" si="0"/>
        <v>239107</v>
      </c>
      <c r="C18" s="486"/>
      <c r="D18" s="196"/>
      <c r="E18" s="486"/>
      <c r="F18" s="196"/>
      <c r="G18" s="498">
        <f t="shared" si="1"/>
        <v>239107</v>
      </c>
      <c r="H18" s="194"/>
      <c r="I18" s="194">
        <v>152100</v>
      </c>
      <c r="J18" s="194">
        <v>87007</v>
      </c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4"/>
      <c r="Y18" s="194"/>
      <c r="Z18" s="196"/>
    </row>
    <row r="19" spans="1:26" s="179" customFormat="1" ht="10.5" customHeight="1">
      <c r="A19" s="193" t="s">
        <v>143</v>
      </c>
      <c r="B19" s="235">
        <f t="shared" si="0"/>
        <v>498309</v>
      </c>
      <c r="C19" s="487">
        <f>SUM(D19)</f>
        <v>969</v>
      </c>
      <c r="D19" s="196">
        <v>969</v>
      </c>
      <c r="E19" s="487">
        <f>SUM(F19)</f>
        <v>1190</v>
      </c>
      <c r="F19" s="196">
        <v>1190</v>
      </c>
      <c r="G19" s="498">
        <f t="shared" si="1"/>
        <v>496150</v>
      </c>
      <c r="H19" s="194"/>
      <c r="I19" s="194"/>
      <c r="J19" s="194"/>
      <c r="K19" s="194">
        <v>6450</v>
      </c>
      <c r="L19" s="194"/>
      <c r="M19" s="194">
        <v>1885</v>
      </c>
      <c r="N19" s="194">
        <v>5362</v>
      </c>
      <c r="O19" s="194">
        <v>7055</v>
      </c>
      <c r="P19" s="194"/>
      <c r="Q19" s="194"/>
      <c r="R19" s="194"/>
      <c r="S19" s="194"/>
      <c r="T19" s="194"/>
      <c r="U19" s="194"/>
      <c r="V19" s="194">
        <v>41396</v>
      </c>
      <c r="W19" s="195">
        <v>434002</v>
      </c>
      <c r="X19" s="194"/>
      <c r="Y19" s="194"/>
      <c r="Z19" s="196"/>
    </row>
    <row r="20" spans="1:26" s="179" customFormat="1" ht="10.5" customHeight="1">
      <c r="A20" s="193" t="s">
        <v>243</v>
      </c>
      <c r="B20" s="235">
        <f t="shared" si="0"/>
        <v>466294</v>
      </c>
      <c r="C20" s="486"/>
      <c r="D20" s="196"/>
      <c r="E20" s="486"/>
      <c r="F20" s="196"/>
      <c r="G20" s="498">
        <f t="shared" si="1"/>
        <v>466294</v>
      </c>
      <c r="H20" s="194"/>
      <c r="I20" s="194"/>
      <c r="J20" s="194"/>
      <c r="K20" s="194"/>
      <c r="L20" s="194"/>
      <c r="M20" s="194">
        <v>235245</v>
      </c>
      <c r="N20" s="194">
        <v>9670</v>
      </c>
      <c r="O20" s="194">
        <v>54910</v>
      </c>
      <c r="P20" s="194">
        <v>41568</v>
      </c>
      <c r="Q20" s="194"/>
      <c r="R20" s="194">
        <v>122945</v>
      </c>
      <c r="S20" s="194"/>
      <c r="T20" s="194"/>
      <c r="U20" s="194"/>
      <c r="V20" s="194"/>
      <c r="W20" s="195">
        <v>1956</v>
      </c>
      <c r="X20" s="194"/>
      <c r="Y20" s="194"/>
      <c r="Z20" s="196"/>
    </row>
    <row r="21" spans="1:26" s="179" customFormat="1" ht="10.5" customHeight="1">
      <c r="A21" s="225" t="s">
        <v>244</v>
      </c>
      <c r="B21" s="235">
        <f t="shared" si="0"/>
        <v>343870</v>
      </c>
      <c r="C21" s="487">
        <f>SUM(D21)</f>
        <v>3420</v>
      </c>
      <c r="D21" s="196">
        <v>3420</v>
      </c>
      <c r="E21" s="487">
        <f>SUM(F21)</f>
        <v>1330</v>
      </c>
      <c r="F21" s="196">
        <v>1330</v>
      </c>
      <c r="G21" s="498">
        <f t="shared" si="1"/>
        <v>339120</v>
      </c>
      <c r="H21" s="194"/>
      <c r="I21" s="194"/>
      <c r="J21" s="194"/>
      <c r="K21" s="194"/>
      <c r="L21" s="194"/>
      <c r="M21" s="194">
        <v>7822</v>
      </c>
      <c r="N21" s="194"/>
      <c r="O21" s="194">
        <v>10150</v>
      </c>
      <c r="P21" s="194"/>
      <c r="Q21" s="194"/>
      <c r="R21" s="194"/>
      <c r="S21" s="194"/>
      <c r="T21" s="194"/>
      <c r="U21" s="194"/>
      <c r="V21" s="194">
        <v>31990</v>
      </c>
      <c r="W21" s="195">
        <v>289158</v>
      </c>
      <c r="X21" s="194"/>
      <c r="Y21" s="194"/>
      <c r="Z21" s="196"/>
    </row>
    <row r="22" spans="1:26" s="179" customFormat="1" ht="10.5" customHeight="1">
      <c r="A22" s="225" t="s">
        <v>245</v>
      </c>
      <c r="B22" s="235">
        <f t="shared" si="0"/>
        <v>44762</v>
      </c>
      <c r="C22" s="486"/>
      <c r="D22" s="196"/>
      <c r="E22" s="487"/>
      <c r="F22" s="196"/>
      <c r="G22" s="498">
        <f t="shared" si="1"/>
        <v>44762</v>
      </c>
      <c r="H22" s="194">
        <v>2035</v>
      </c>
      <c r="I22" s="194">
        <v>5803</v>
      </c>
      <c r="J22" s="194">
        <v>6987</v>
      </c>
      <c r="K22" s="194">
        <v>298</v>
      </c>
      <c r="L22" s="194">
        <v>319</v>
      </c>
      <c r="M22" s="194">
        <v>1513</v>
      </c>
      <c r="N22" s="194"/>
      <c r="O22" s="194">
        <v>1453</v>
      </c>
      <c r="P22" s="194">
        <v>717</v>
      </c>
      <c r="Q22" s="194">
        <v>2377</v>
      </c>
      <c r="R22" s="194"/>
      <c r="S22" s="194"/>
      <c r="T22" s="194"/>
      <c r="U22" s="194"/>
      <c r="V22" s="194"/>
      <c r="W22" s="195">
        <v>2890</v>
      </c>
      <c r="X22" s="194"/>
      <c r="Y22" s="194">
        <v>18069</v>
      </c>
      <c r="Z22" s="196">
        <v>2301</v>
      </c>
    </row>
    <row r="23" spans="1:26" s="179" customFormat="1" ht="10.5" customHeight="1">
      <c r="A23" s="225" t="s">
        <v>246</v>
      </c>
      <c r="B23" s="235">
        <f t="shared" si="0"/>
        <v>140</v>
      </c>
      <c r="C23" s="486"/>
      <c r="D23" s="196"/>
      <c r="E23" s="486"/>
      <c r="F23" s="196"/>
      <c r="G23" s="498">
        <f t="shared" si="1"/>
        <v>140</v>
      </c>
      <c r="H23" s="194"/>
      <c r="I23" s="197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194"/>
      <c r="Y23" s="194">
        <v>140</v>
      </c>
      <c r="Z23" s="196"/>
    </row>
    <row r="24" spans="1:26" s="179" customFormat="1" ht="10.5" customHeight="1" thickBot="1">
      <c r="A24" s="229" t="s">
        <v>247</v>
      </c>
      <c r="B24" s="236">
        <f>SUM(G24+E24+C24)</f>
        <v>215530</v>
      </c>
      <c r="C24" s="488">
        <f>SUM(D24)</f>
        <v>12555</v>
      </c>
      <c r="D24" s="203">
        <v>12555</v>
      </c>
      <c r="E24" s="488">
        <f>SUM(F24)</f>
        <v>9887</v>
      </c>
      <c r="F24" s="203">
        <v>9887</v>
      </c>
      <c r="G24" s="499">
        <f>SUM(H24:Z24)</f>
        <v>193088</v>
      </c>
      <c r="H24" s="201">
        <v>2378</v>
      </c>
      <c r="I24" s="201">
        <v>1874</v>
      </c>
      <c r="J24" s="201"/>
      <c r="K24" s="201">
        <v>2234</v>
      </c>
      <c r="L24" s="201"/>
      <c r="M24" s="201">
        <v>25673</v>
      </c>
      <c r="N24" s="201">
        <v>5375</v>
      </c>
      <c r="O24" s="201">
        <v>12101</v>
      </c>
      <c r="P24" s="201">
        <v>3448</v>
      </c>
      <c r="Q24" s="201">
        <v>955</v>
      </c>
      <c r="R24" s="201">
        <v>36040</v>
      </c>
      <c r="S24" s="201">
        <v>4237</v>
      </c>
      <c r="T24" s="201">
        <v>748</v>
      </c>
      <c r="U24" s="201">
        <v>2445</v>
      </c>
      <c r="V24" s="201">
        <v>8479</v>
      </c>
      <c r="W24" s="202">
        <v>74156</v>
      </c>
      <c r="X24" s="201">
        <v>1353</v>
      </c>
      <c r="Y24" s="201">
        <v>11592</v>
      </c>
      <c r="Z24" s="203"/>
    </row>
    <row r="25" spans="1:26" s="179" customFormat="1" ht="10.5" customHeight="1" thickBot="1">
      <c r="A25" s="226" t="s">
        <v>24</v>
      </c>
      <c r="B25" s="231">
        <f>SUM(G25+E25+C25)</f>
        <v>2096399</v>
      </c>
      <c r="C25" s="489">
        <f aca="true" t="shared" si="2" ref="C25:Z25">SUM(C16:C24)</f>
        <v>16944</v>
      </c>
      <c r="D25" s="205">
        <f t="shared" si="2"/>
        <v>16944</v>
      </c>
      <c r="E25" s="489">
        <f>SUM(E16:E24)</f>
        <v>12407</v>
      </c>
      <c r="F25" s="205">
        <f>SUM(F16:F24)</f>
        <v>12407</v>
      </c>
      <c r="G25" s="500">
        <f t="shared" si="2"/>
        <v>2067048</v>
      </c>
      <c r="H25" s="204">
        <f t="shared" si="2"/>
        <v>217985</v>
      </c>
      <c r="I25" s="204">
        <f t="shared" si="2"/>
        <v>159777</v>
      </c>
      <c r="J25" s="204">
        <f t="shared" si="2"/>
        <v>93994</v>
      </c>
      <c r="K25" s="204">
        <f t="shared" si="2"/>
        <v>8982</v>
      </c>
      <c r="L25" s="204">
        <f t="shared" si="2"/>
        <v>319</v>
      </c>
      <c r="M25" s="204">
        <f t="shared" si="2"/>
        <v>272138</v>
      </c>
      <c r="N25" s="204">
        <f t="shared" si="2"/>
        <v>20407</v>
      </c>
      <c r="O25" s="204">
        <f t="shared" si="2"/>
        <v>85669</v>
      </c>
      <c r="P25" s="204">
        <f t="shared" si="2"/>
        <v>45733</v>
      </c>
      <c r="Q25" s="204">
        <f t="shared" si="2"/>
        <v>78147</v>
      </c>
      <c r="R25" s="204">
        <f t="shared" si="2"/>
        <v>158985</v>
      </c>
      <c r="S25" s="204">
        <f t="shared" si="2"/>
        <v>4237</v>
      </c>
      <c r="T25" s="204">
        <f t="shared" si="2"/>
        <v>748</v>
      </c>
      <c r="U25" s="204">
        <f t="shared" si="2"/>
        <v>2445</v>
      </c>
      <c r="V25" s="204">
        <f t="shared" si="2"/>
        <v>81865</v>
      </c>
      <c r="W25" s="204">
        <f t="shared" si="2"/>
        <v>802162</v>
      </c>
      <c r="X25" s="204">
        <f t="shared" si="2"/>
        <v>1353</v>
      </c>
      <c r="Y25" s="204">
        <f t="shared" si="2"/>
        <v>29801</v>
      </c>
      <c r="Z25" s="205">
        <f t="shared" si="2"/>
        <v>2301</v>
      </c>
    </row>
    <row r="26" spans="1:26" s="179" customFormat="1" ht="10.5" customHeight="1">
      <c r="A26" s="505" t="s">
        <v>22</v>
      </c>
      <c r="B26" s="520"/>
      <c r="C26" s="490"/>
      <c r="D26" s="507"/>
      <c r="E26" s="490"/>
      <c r="F26" s="507"/>
      <c r="G26" s="501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9"/>
      <c r="X26" s="508"/>
      <c r="Y26" s="508"/>
      <c r="Z26" s="507"/>
    </row>
    <row r="27" spans="1:26" s="179" customFormat="1" ht="10.5" customHeight="1">
      <c r="A27" s="225" t="s">
        <v>91</v>
      </c>
      <c r="B27" s="235">
        <f>SUM(G27+E27+C27)</f>
        <v>373304</v>
      </c>
      <c r="C27" s="487">
        <f>SUM(D27)</f>
        <v>166</v>
      </c>
      <c r="D27" s="196">
        <v>166</v>
      </c>
      <c r="E27" s="487">
        <f>SUM(F27)</f>
        <v>350</v>
      </c>
      <c r="F27" s="196">
        <v>350</v>
      </c>
      <c r="G27" s="498">
        <f aca="true" t="shared" si="3" ref="G27:G47">SUM(H27:Z27)</f>
        <v>372788</v>
      </c>
      <c r="H27" s="194">
        <v>196032</v>
      </c>
      <c r="I27" s="194">
        <v>57947</v>
      </c>
      <c r="J27" s="194">
        <v>2157</v>
      </c>
      <c r="K27" s="194">
        <v>2590</v>
      </c>
      <c r="L27" s="194">
        <v>17419</v>
      </c>
      <c r="M27" s="194">
        <v>9834</v>
      </c>
      <c r="N27" s="194">
        <v>2890</v>
      </c>
      <c r="O27" s="194">
        <v>7589</v>
      </c>
      <c r="P27" s="194">
        <v>2700</v>
      </c>
      <c r="Q27" s="194">
        <v>17125</v>
      </c>
      <c r="R27" s="194">
        <v>1996</v>
      </c>
      <c r="S27" s="194"/>
      <c r="T27" s="194">
        <v>166</v>
      </c>
      <c r="U27" s="194">
        <v>166</v>
      </c>
      <c r="V27" s="194">
        <v>1160</v>
      </c>
      <c r="W27" s="195">
        <v>16129</v>
      </c>
      <c r="X27" s="194"/>
      <c r="Y27" s="194">
        <v>36242</v>
      </c>
      <c r="Z27" s="196">
        <v>646</v>
      </c>
    </row>
    <row r="28" spans="1:26" s="179" customFormat="1" ht="10.5" customHeight="1">
      <c r="A28" s="225" t="s">
        <v>92</v>
      </c>
      <c r="B28" s="235">
        <f>SUM(G28+E28+C28)</f>
        <v>794679</v>
      </c>
      <c r="C28" s="487">
        <f>SUM(D28)</f>
        <v>24583</v>
      </c>
      <c r="D28" s="196">
        <v>24583</v>
      </c>
      <c r="E28" s="487">
        <f>SUM(F28)</f>
        <v>21151</v>
      </c>
      <c r="F28" s="196">
        <v>21151</v>
      </c>
      <c r="G28" s="498">
        <f t="shared" si="3"/>
        <v>748945</v>
      </c>
      <c r="H28" s="194">
        <v>35060</v>
      </c>
      <c r="I28" s="194">
        <v>38952</v>
      </c>
      <c r="J28" s="194"/>
      <c r="K28" s="194">
        <v>12804</v>
      </c>
      <c r="L28" s="194">
        <v>8594</v>
      </c>
      <c r="M28" s="194">
        <v>134981</v>
      </c>
      <c r="N28" s="194">
        <v>30849</v>
      </c>
      <c r="O28" s="194">
        <v>85864</v>
      </c>
      <c r="P28" s="194">
        <v>42013</v>
      </c>
      <c r="Q28" s="194">
        <v>17255</v>
      </c>
      <c r="R28" s="194">
        <v>31097</v>
      </c>
      <c r="S28" s="194"/>
      <c r="T28" s="194"/>
      <c r="U28" s="194"/>
      <c r="V28" s="194">
        <v>26516</v>
      </c>
      <c r="W28" s="195">
        <v>280589</v>
      </c>
      <c r="X28" s="194"/>
      <c r="Y28" s="194">
        <v>4371</v>
      </c>
      <c r="Z28" s="196"/>
    </row>
    <row r="29" spans="1:26" s="179" customFormat="1" ht="10.5" customHeight="1">
      <c r="A29" s="225" t="s">
        <v>93</v>
      </c>
      <c r="B29" s="235">
        <f aca="true" t="shared" si="4" ref="B29:B50">SUM(G29+E29+C29)</f>
        <v>304120</v>
      </c>
      <c r="C29" s="487">
        <f>SUM(D29)</f>
        <v>48330</v>
      </c>
      <c r="D29" s="196">
        <v>48330</v>
      </c>
      <c r="E29" s="487">
        <f>SUM(F29)</f>
        <v>2660</v>
      </c>
      <c r="F29" s="196">
        <v>2660</v>
      </c>
      <c r="G29" s="498">
        <f t="shared" si="3"/>
        <v>253130</v>
      </c>
      <c r="H29" s="194">
        <v>9970</v>
      </c>
      <c r="I29" s="194">
        <v>2490</v>
      </c>
      <c r="J29" s="194"/>
      <c r="K29" s="194">
        <v>1660</v>
      </c>
      <c r="L29" s="194">
        <v>996</v>
      </c>
      <c r="M29" s="194">
        <v>15619</v>
      </c>
      <c r="N29" s="194">
        <v>33319</v>
      </c>
      <c r="O29" s="194">
        <v>16597</v>
      </c>
      <c r="P29" s="194">
        <v>53319</v>
      </c>
      <c r="Q29" s="194">
        <v>2490</v>
      </c>
      <c r="R29" s="194">
        <v>4150</v>
      </c>
      <c r="S29" s="194">
        <v>1660</v>
      </c>
      <c r="T29" s="194">
        <v>1660</v>
      </c>
      <c r="U29" s="194">
        <v>1660</v>
      </c>
      <c r="V29" s="194">
        <v>21577</v>
      </c>
      <c r="W29" s="195">
        <v>69684</v>
      </c>
      <c r="X29" s="194">
        <v>2000</v>
      </c>
      <c r="Y29" s="194">
        <v>14279</v>
      </c>
      <c r="Z29" s="196"/>
    </row>
    <row r="30" spans="1:26" s="179" customFormat="1" ht="10.5" customHeight="1">
      <c r="A30" s="225" t="s">
        <v>94</v>
      </c>
      <c r="B30" s="235">
        <f t="shared" si="4"/>
        <v>398</v>
      </c>
      <c r="C30" s="487"/>
      <c r="D30" s="196"/>
      <c r="E30" s="487"/>
      <c r="F30" s="196"/>
      <c r="G30" s="498">
        <f t="shared" si="3"/>
        <v>398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5"/>
      <c r="X30" s="194"/>
      <c r="Y30" s="194">
        <v>398</v>
      </c>
      <c r="Z30" s="196"/>
    </row>
    <row r="31" spans="1:26" s="179" customFormat="1" ht="10.5" customHeight="1">
      <c r="A31" s="225" t="s">
        <v>95</v>
      </c>
      <c r="B31" s="235">
        <f t="shared" si="4"/>
        <v>830</v>
      </c>
      <c r="C31" s="487"/>
      <c r="D31" s="196"/>
      <c r="E31" s="487"/>
      <c r="F31" s="196"/>
      <c r="G31" s="498">
        <f t="shared" si="3"/>
        <v>830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5"/>
      <c r="X31" s="194"/>
      <c r="Y31" s="194">
        <v>830</v>
      </c>
      <c r="Z31" s="196"/>
    </row>
    <row r="32" spans="1:26" s="179" customFormat="1" ht="10.5" customHeight="1">
      <c r="A32" s="225" t="s">
        <v>96</v>
      </c>
      <c r="B32" s="235">
        <f t="shared" si="4"/>
        <v>255270</v>
      </c>
      <c r="C32" s="487">
        <f>SUM(D32)</f>
        <v>1660</v>
      </c>
      <c r="D32" s="196">
        <v>1660</v>
      </c>
      <c r="E32" s="487">
        <f>SUM(F32)</f>
        <v>1980</v>
      </c>
      <c r="F32" s="196">
        <v>1980</v>
      </c>
      <c r="G32" s="498">
        <f t="shared" si="3"/>
        <v>251630</v>
      </c>
      <c r="H32" s="194">
        <v>4405</v>
      </c>
      <c r="I32" s="194">
        <v>13097</v>
      </c>
      <c r="J32" s="194">
        <v>664</v>
      </c>
      <c r="K32" s="194">
        <v>2000</v>
      </c>
      <c r="L32" s="194">
        <v>22691</v>
      </c>
      <c r="M32" s="194">
        <v>14895</v>
      </c>
      <c r="N32" s="194">
        <v>4580</v>
      </c>
      <c r="O32" s="194">
        <v>13110</v>
      </c>
      <c r="P32" s="194">
        <v>10915</v>
      </c>
      <c r="Q32" s="194">
        <v>3773</v>
      </c>
      <c r="R32" s="194">
        <v>6300</v>
      </c>
      <c r="S32" s="194">
        <v>1660</v>
      </c>
      <c r="T32" s="194">
        <v>432</v>
      </c>
      <c r="U32" s="194">
        <v>1660</v>
      </c>
      <c r="V32" s="194">
        <v>4271</v>
      </c>
      <c r="W32" s="195">
        <v>124422</v>
      </c>
      <c r="X32" s="194">
        <v>900</v>
      </c>
      <c r="Y32" s="194">
        <v>21610</v>
      </c>
      <c r="Z32" s="196">
        <v>245</v>
      </c>
    </row>
    <row r="33" spans="1:26" s="179" customFormat="1" ht="10.5" customHeight="1">
      <c r="A33" s="225" t="s">
        <v>97</v>
      </c>
      <c r="B33" s="235">
        <f t="shared" si="4"/>
        <v>1412596</v>
      </c>
      <c r="C33" s="487"/>
      <c r="D33" s="196"/>
      <c r="E33" s="487"/>
      <c r="F33" s="196"/>
      <c r="G33" s="498">
        <f t="shared" si="3"/>
        <v>1412596</v>
      </c>
      <c r="H33" s="194">
        <v>93513</v>
      </c>
      <c r="I33" s="194">
        <v>269462</v>
      </c>
      <c r="J33" s="194">
        <v>325420</v>
      </c>
      <c r="K33" s="194">
        <v>15046</v>
      </c>
      <c r="L33" s="194">
        <v>17072</v>
      </c>
      <c r="M33" s="194">
        <v>47611</v>
      </c>
      <c r="N33" s="194"/>
      <c r="O33" s="194">
        <v>51360</v>
      </c>
      <c r="P33" s="194">
        <v>11872</v>
      </c>
      <c r="Q33" s="194">
        <v>106100</v>
      </c>
      <c r="R33" s="194">
        <v>1726</v>
      </c>
      <c r="S33" s="194"/>
      <c r="T33" s="194"/>
      <c r="U33" s="194"/>
      <c r="V33" s="194">
        <v>6363</v>
      </c>
      <c r="W33" s="195">
        <v>58880</v>
      </c>
      <c r="X33" s="194"/>
      <c r="Y33" s="194">
        <v>309564</v>
      </c>
      <c r="Z33" s="196">
        <v>98607</v>
      </c>
    </row>
    <row r="34" spans="1:26" s="179" customFormat="1" ht="10.5" customHeight="1">
      <c r="A34" s="225" t="s">
        <v>148</v>
      </c>
      <c r="B34" s="235">
        <f t="shared" si="4"/>
        <v>497234</v>
      </c>
      <c r="C34" s="487"/>
      <c r="D34" s="196"/>
      <c r="E34" s="487"/>
      <c r="F34" s="196"/>
      <c r="G34" s="498">
        <f t="shared" si="3"/>
        <v>497234</v>
      </c>
      <c r="H34" s="194">
        <v>32917</v>
      </c>
      <c r="I34" s="194">
        <v>94850</v>
      </c>
      <c r="J34" s="194">
        <v>114548</v>
      </c>
      <c r="K34" s="194">
        <v>5297</v>
      </c>
      <c r="L34" s="194">
        <v>6010</v>
      </c>
      <c r="M34" s="194">
        <v>16759</v>
      </c>
      <c r="N34" s="194"/>
      <c r="O34" s="194">
        <v>18079</v>
      </c>
      <c r="P34" s="194">
        <v>4179</v>
      </c>
      <c r="Q34" s="194">
        <v>37347</v>
      </c>
      <c r="R34" s="194">
        <v>607</v>
      </c>
      <c r="S34" s="194"/>
      <c r="T34" s="194"/>
      <c r="U34" s="194"/>
      <c r="V34" s="194">
        <v>2240</v>
      </c>
      <c r="W34" s="195">
        <v>20725</v>
      </c>
      <c r="X34" s="194"/>
      <c r="Y34" s="194">
        <v>108967</v>
      </c>
      <c r="Z34" s="196">
        <v>34709</v>
      </c>
    </row>
    <row r="35" spans="1:26" s="179" customFormat="1" ht="10.5" customHeight="1">
      <c r="A35" s="225" t="s">
        <v>99</v>
      </c>
      <c r="B35" s="235">
        <f t="shared" si="4"/>
        <v>21609</v>
      </c>
      <c r="C35" s="487"/>
      <c r="D35" s="196"/>
      <c r="E35" s="487"/>
      <c r="F35" s="196"/>
      <c r="G35" s="498">
        <f t="shared" si="3"/>
        <v>21609</v>
      </c>
      <c r="H35" s="194">
        <v>2091</v>
      </c>
      <c r="I35" s="194">
        <v>5643</v>
      </c>
      <c r="J35" s="194">
        <v>1261</v>
      </c>
      <c r="K35" s="194">
        <v>498</v>
      </c>
      <c r="L35" s="194">
        <v>199</v>
      </c>
      <c r="M35" s="194">
        <v>830</v>
      </c>
      <c r="N35" s="194"/>
      <c r="O35" s="194">
        <v>1494</v>
      </c>
      <c r="P35" s="194">
        <v>133</v>
      </c>
      <c r="Q35" s="194">
        <v>2855</v>
      </c>
      <c r="R35" s="194"/>
      <c r="S35" s="194"/>
      <c r="T35" s="194"/>
      <c r="U35" s="194"/>
      <c r="V35" s="194">
        <v>133</v>
      </c>
      <c r="W35" s="195">
        <v>431</v>
      </c>
      <c r="X35" s="194"/>
      <c r="Y35" s="194">
        <v>4647</v>
      </c>
      <c r="Z35" s="196">
        <v>1394</v>
      </c>
    </row>
    <row r="36" spans="1:26" s="179" customFormat="1" ht="10.5" customHeight="1">
      <c r="A36" s="225" t="s">
        <v>100</v>
      </c>
      <c r="B36" s="235">
        <f t="shared" si="4"/>
        <v>115647</v>
      </c>
      <c r="C36" s="487"/>
      <c r="D36" s="196"/>
      <c r="E36" s="487"/>
      <c r="F36" s="196"/>
      <c r="G36" s="498">
        <f t="shared" si="3"/>
        <v>115647</v>
      </c>
      <c r="H36" s="194">
        <v>7645</v>
      </c>
      <c r="I36" s="194">
        <v>11657</v>
      </c>
      <c r="J36" s="194">
        <v>34766</v>
      </c>
      <c r="K36" s="194">
        <v>2056</v>
      </c>
      <c r="L36" s="194">
        <v>830</v>
      </c>
      <c r="M36" s="194">
        <v>2830</v>
      </c>
      <c r="N36" s="194"/>
      <c r="O36" s="194">
        <v>4964</v>
      </c>
      <c r="P36" s="194">
        <v>1294</v>
      </c>
      <c r="Q36" s="194">
        <v>7650</v>
      </c>
      <c r="R36" s="194"/>
      <c r="S36" s="194"/>
      <c r="T36" s="194"/>
      <c r="U36" s="194"/>
      <c r="V36" s="194">
        <v>584</v>
      </c>
      <c r="W36" s="195">
        <v>5593</v>
      </c>
      <c r="X36" s="194"/>
      <c r="Y36" s="194">
        <v>29910</v>
      </c>
      <c r="Z36" s="196">
        <v>5868</v>
      </c>
    </row>
    <row r="37" spans="1:26" s="179" customFormat="1" ht="10.5" customHeight="1">
      <c r="A37" s="225" t="s">
        <v>101</v>
      </c>
      <c r="B37" s="235">
        <f t="shared" si="4"/>
        <v>35332</v>
      </c>
      <c r="C37" s="487"/>
      <c r="D37" s="196"/>
      <c r="E37" s="487">
        <f>SUM(F37)</f>
        <v>402</v>
      </c>
      <c r="F37" s="196">
        <v>402</v>
      </c>
      <c r="G37" s="498">
        <f t="shared" si="3"/>
        <v>34930</v>
      </c>
      <c r="H37" s="194">
        <v>2258</v>
      </c>
      <c r="I37" s="194">
        <v>1199</v>
      </c>
      <c r="J37" s="194"/>
      <c r="K37" s="194">
        <v>753</v>
      </c>
      <c r="L37" s="194">
        <v>150</v>
      </c>
      <c r="M37" s="194">
        <v>3278</v>
      </c>
      <c r="N37" s="194">
        <v>2968</v>
      </c>
      <c r="O37" s="194">
        <v>5130</v>
      </c>
      <c r="P37" s="194">
        <v>2023</v>
      </c>
      <c r="Q37" s="194">
        <v>1506</v>
      </c>
      <c r="R37" s="194">
        <v>2374</v>
      </c>
      <c r="S37" s="194"/>
      <c r="T37" s="194"/>
      <c r="U37" s="194"/>
      <c r="V37" s="194">
        <v>376</v>
      </c>
      <c r="W37" s="195">
        <v>10620</v>
      </c>
      <c r="X37" s="194"/>
      <c r="Y37" s="194">
        <v>2295</v>
      </c>
      <c r="Z37" s="196"/>
    </row>
    <row r="38" spans="1:26" s="179" customFormat="1" ht="10.5" customHeight="1">
      <c r="A38" s="225" t="s">
        <v>248</v>
      </c>
      <c r="B38" s="235">
        <f t="shared" si="4"/>
        <v>63453</v>
      </c>
      <c r="C38" s="487">
        <f>SUM(D38)</f>
        <v>1166</v>
      </c>
      <c r="D38" s="196">
        <v>1166</v>
      </c>
      <c r="E38" s="487">
        <f>SUM(F38)</f>
        <v>2990</v>
      </c>
      <c r="F38" s="196">
        <v>2990</v>
      </c>
      <c r="G38" s="498">
        <f t="shared" si="3"/>
        <v>59297</v>
      </c>
      <c r="H38" s="194">
        <v>30352</v>
      </c>
      <c r="I38" s="194">
        <v>11990</v>
      </c>
      <c r="J38" s="194"/>
      <c r="K38" s="194">
        <v>2105</v>
      </c>
      <c r="L38" s="194"/>
      <c r="M38" s="194">
        <v>5095</v>
      </c>
      <c r="N38" s="194">
        <v>30</v>
      </c>
      <c r="O38" s="194">
        <v>5515</v>
      </c>
      <c r="P38" s="194"/>
      <c r="Q38" s="194">
        <v>4210</v>
      </c>
      <c r="R38" s="194"/>
      <c r="S38" s="194"/>
      <c r="T38" s="194"/>
      <c r="U38" s="194"/>
      <c r="V38" s="194"/>
      <c r="W38" s="195"/>
      <c r="X38" s="194"/>
      <c r="Y38" s="194"/>
      <c r="Z38" s="196"/>
    </row>
    <row r="39" spans="1:26" s="179" customFormat="1" ht="10.5" customHeight="1">
      <c r="A39" s="225" t="s">
        <v>249</v>
      </c>
      <c r="B39" s="235">
        <f t="shared" si="4"/>
        <v>229996</v>
      </c>
      <c r="C39" s="487">
        <f>SUM(D39)</f>
        <v>12555</v>
      </c>
      <c r="D39" s="196">
        <v>12555</v>
      </c>
      <c r="E39" s="487">
        <f>SUM(F39)</f>
        <v>9887</v>
      </c>
      <c r="F39" s="196">
        <v>9887</v>
      </c>
      <c r="G39" s="498">
        <f t="shared" si="3"/>
        <v>207554</v>
      </c>
      <c r="H39" s="194">
        <v>5233</v>
      </c>
      <c r="I39" s="194">
        <v>3206</v>
      </c>
      <c r="J39" s="194"/>
      <c r="K39" s="194">
        <v>2653</v>
      </c>
      <c r="L39" s="194"/>
      <c r="M39" s="194">
        <v>25673</v>
      </c>
      <c r="N39" s="194">
        <v>5375</v>
      </c>
      <c r="O39" s="194">
        <v>12388</v>
      </c>
      <c r="P39" s="194">
        <v>3448</v>
      </c>
      <c r="Q39" s="194">
        <v>1560</v>
      </c>
      <c r="R39" s="194">
        <v>36040</v>
      </c>
      <c r="S39" s="194">
        <v>4237</v>
      </c>
      <c r="T39" s="194">
        <v>748</v>
      </c>
      <c r="U39" s="194">
        <v>2445</v>
      </c>
      <c r="V39" s="194">
        <v>8479</v>
      </c>
      <c r="W39" s="195">
        <v>75146</v>
      </c>
      <c r="X39" s="194">
        <v>1353</v>
      </c>
      <c r="Y39" s="194">
        <v>19570</v>
      </c>
      <c r="Z39" s="196"/>
    </row>
    <row r="40" spans="1:26" s="179" customFormat="1" ht="11.25" customHeight="1">
      <c r="A40" s="225" t="s">
        <v>250</v>
      </c>
      <c r="B40" s="235">
        <f t="shared" si="4"/>
        <v>44850</v>
      </c>
      <c r="C40" s="487"/>
      <c r="D40" s="196"/>
      <c r="E40" s="487"/>
      <c r="F40" s="196"/>
      <c r="G40" s="498">
        <f t="shared" si="3"/>
        <v>44850</v>
      </c>
      <c r="H40" s="194">
        <v>1950</v>
      </c>
      <c r="I40" s="194">
        <v>5920</v>
      </c>
      <c r="J40" s="194">
        <v>6350</v>
      </c>
      <c r="K40" s="194">
        <v>450</v>
      </c>
      <c r="L40" s="194">
        <v>310</v>
      </c>
      <c r="M40" s="194">
        <v>1590</v>
      </c>
      <c r="N40" s="194"/>
      <c r="O40" s="194">
        <v>1550</v>
      </c>
      <c r="P40" s="194">
        <v>720</v>
      </c>
      <c r="Q40" s="194">
        <v>2390</v>
      </c>
      <c r="R40" s="194"/>
      <c r="S40" s="194"/>
      <c r="T40" s="194"/>
      <c r="U40" s="194"/>
      <c r="V40" s="194"/>
      <c r="W40" s="195">
        <v>2980</v>
      </c>
      <c r="X40" s="194"/>
      <c r="Y40" s="194">
        <v>18090</v>
      </c>
      <c r="Z40" s="196">
        <v>2550</v>
      </c>
    </row>
    <row r="41" spans="1:26" s="179" customFormat="1" ht="11.25" customHeight="1">
      <c r="A41" s="225" t="s">
        <v>319</v>
      </c>
      <c r="B41" s="235">
        <f t="shared" si="4"/>
        <v>11550</v>
      </c>
      <c r="C41" s="487"/>
      <c r="D41" s="196"/>
      <c r="E41" s="487"/>
      <c r="F41" s="196"/>
      <c r="G41" s="498">
        <f t="shared" si="3"/>
        <v>11550</v>
      </c>
      <c r="H41" s="194"/>
      <c r="I41" s="194"/>
      <c r="J41" s="194"/>
      <c r="K41" s="194"/>
      <c r="L41" s="194"/>
      <c r="M41" s="194">
        <v>2950</v>
      </c>
      <c r="N41" s="194">
        <v>2300</v>
      </c>
      <c r="O41" s="194">
        <v>4050</v>
      </c>
      <c r="P41" s="194">
        <v>1700</v>
      </c>
      <c r="Q41" s="194"/>
      <c r="R41" s="194">
        <v>550</v>
      </c>
      <c r="S41" s="194"/>
      <c r="T41" s="194"/>
      <c r="U41" s="194"/>
      <c r="V41" s="194"/>
      <c r="W41" s="195"/>
      <c r="X41" s="194"/>
      <c r="Y41" s="194"/>
      <c r="Z41" s="196"/>
    </row>
    <row r="42" spans="1:26" s="179" customFormat="1" ht="11.25" customHeight="1">
      <c r="A42" s="225" t="s">
        <v>251</v>
      </c>
      <c r="B42" s="235">
        <f t="shared" si="4"/>
        <v>15704</v>
      </c>
      <c r="C42" s="487">
        <f>SUM(D42)</f>
        <v>184</v>
      </c>
      <c r="D42" s="196">
        <v>184</v>
      </c>
      <c r="E42" s="487">
        <f>SUM(F42)</f>
        <v>92</v>
      </c>
      <c r="F42" s="354">
        <v>92</v>
      </c>
      <c r="G42" s="498">
        <f t="shared" si="3"/>
        <v>15428</v>
      </c>
      <c r="H42" s="194"/>
      <c r="I42" s="194">
        <v>66</v>
      </c>
      <c r="J42" s="194">
        <v>42</v>
      </c>
      <c r="K42" s="194">
        <v>33</v>
      </c>
      <c r="L42" s="194"/>
      <c r="M42" s="194">
        <v>698</v>
      </c>
      <c r="N42" s="194">
        <v>66</v>
      </c>
      <c r="O42" s="194">
        <v>399</v>
      </c>
      <c r="P42" s="194">
        <v>100</v>
      </c>
      <c r="Q42" s="194">
        <v>33</v>
      </c>
      <c r="R42" s="194">
        <v>199</v>
      </c>
      <c r="S42" s="194">
        <v>66</v>
      </c>
      <c r="T42" s="194">
        <v>66</v>
      </c>
      <c r="U42" s="194">
        <v>66</v>
      </c>
      <c r="V42" s="194">
        <v>66</v>
      </c>
      <c r="W42" s="195">
        <v>1578</v>
      </c>
      <c r="X42" s="194">
        <v>100</v>
      </c>
      <c r="Y42" s="194">
        <v>11850</v>
      </c>
      <c r="Z42" s="196"/>
    </row>
    <row r="43" spans="1:26" s="179" customFormat="1" ht="10.5" customHeight="1" thickBot="1">
      <c r="A43" s="229" t="s">
        <v>252</v>
      </c>
      <c r="B43" s="236">
        <f t="shared" si="4"/>
        <v>45</v>
      </c>
      <c r="C43" s="491"/>
      <c r="D43" s="203"/>
      <c r="E43" s="491"/>
      <c r="F43" s="355"/>
      <c r="G43" s="499">
        <f t="shared" si="3"/>
        <v>45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2"/>
      <c r="X43" s="201"/>
      <c r="Y43" s="201">
        <v>45</v>
      </c>
      <c r="Z43" s="203"/>
    </row>
    <row r="44" spans="1:26" s="179" customFormat="1" ht="10.5" customHeight="1" thickBot="1">
      <c r="A44" s="521" t="s">
        <v>8</v>
      </c>
      <c r="B44" s="231">
        <f t="shared" si="4"/>
        <v>4176617</v>
      </c>
      <c r="C44" s="489">
        <f>SUM(C27:C42)</f>
        <v>88644</v>
      </c>
      <c r="D44" s="522">
        <f>SUM(D27:D43)</f>
        <v>88644</v>
      </c>
      <c r="E44" s="489">
        <f>SUM(E27:E42)</f>
        <v>39512</v>
      </c>
      <c r="F44" s="522">
        <f>SUM(F27:F43)</f>
        <v>39512</v>
      </c>
      <c r="G44" s="500">
        <f t="shared" si="3"/>
        <v>4048461</v>
      </c>
      <c r="H44" s="523">
        <f aca="true" t="shared" si="5" ref="H44:Z44">SUM(H27:H43)</f>
        <v>421426</v>
      </c>
      <c r="I44" s="523">
        <f t="shared" si="5"/>
        <v>516479</v>
      </c>
      <c r="J44" s="523">
        <f t="shared" si="5"/>
        <v>485208</v>
      </c>
      <c r="K44" s="523">
        <f t="shared" si="5"/>
        <v>47945</v>
      </c>
      <c r="L44" s="523">
        <f t="shared" si="5"/>
        <v>74271</v>
      </c>
      <c r="M44" s="523">
        <f t="shared" si="5"/>
        <v>282643</v>
      </c>
      <c r="N44" s="523">
        <f t="shared" si="5"/>
        <v>82377</v>
      </c>
      <c r="O44" s="523">
        <f t="shared" si="5"/>
        <v>228089</v>
      </c>
      <c r="P44" s="523">
        <f t="shared" si="5"/>
        <v>134416</v>
      </c>
      <c r="Q44" s="523">
        <f t="shared" si="5"/>
        <v>204294</v>
      </c>
      <c r="R44" s="523">
        <f t="shared" si="5"/>
        <v>85039</v>
      </c>
      <c r="S44" s="523">
        <f t="shared" si="5"/>
        <v>7623</v>
      </c>
      <c r="T44" s="523">
        <f t="shared" si="5"/>
        <v>3072</v>
      </c>
      <c r="U44" s="523">
        <f t="shared" si="5"/>
        <v>5997</v>
      </c>
      <c r="V44" s="523">
        <f t="shared" si="5"/>
        <v>71765</v>
      </c>
      <c r="W44" s="523">
        <f t="shared" si="5"/>
        <v>666777</v>
      </c>
      <c r="X44" s="523">
        <f t="shared" si="5"/>
        <v>4353</v>
      </c>
      <c r="Y44" s="523">
        <f t="shared" si="5"/>
        <v>582668</v>
      </c>
      <c r="Z44" s="522">
        <f t="shared" si="5"/>
        <v>144019</v>
      </c>
    </row>
    <row r="45" spans="1:26" s="179" customFormat="1" ht="10.5" customHeight="1" thickBot="1">
      <c r="A45" s="227" t="s">
        <v>9</v>
      </c>
      <c r="B45" s="231">
        <f t="shared" si="4"/>
        <v>1660</v>
      </c>
      <c r="C45" s="529"/>
      <c r="D45" s="606"/>
      <c r="E45" s="529"/>
      <c r="F45" s="606"/>
      <c r="G45" s="500">
        <f t="shared" si="3"/>
        <v>1660</v>
      </c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>
        <v>1660</v>
      </c>
      <c r="X45" s="208"/>
      <c r="Y45" s="208"/>
      <c r="Z45" s="210"/>
    </row>
    <row r="46" spans="1:26" s="179" customFormat="1" ht="10.5" customHeight="1" thickBot="1">
      <c r="A46" s="510" t="s">
        <v>28</v>
      </c>
      <c r="B46" s="494">
        <f t="shared" si="4"/>
        <v>4178277</v>
      </c>
      <c r="C46" s="494">
        <f>SUM(C44+C45)</f>
        <v>88644</v>
      </c>
      <c r="D46" s="512">
        <f>SUM(D44:D45)</f>
        <v>88644</v>
      </c>
      <c r="E46" s="494">
        <f>SUM(E44+E45)</f>
        <v>39512</v>
      </c>
      <c r="F46" s="512">
        <f>SUM(F44:F45)</f>
        <v>39512</v>
      </c>
      <c r="G46" s="503">
        <f t="shared" si="3"/>
        <v>4050121</v>
      </c>
      <c r="H46" s="513">
        <f aca="true" t="shared" si="6" ref="H46:Z46">SUM(H44:H45)</f>
        <v>421426</v>
      </c>
      <c r="I46" s="513">
        <f t="shared" si="6"/>
        <v>516479</v>
      </c>
      <c r="J46" s="513">
        <f t="shared" si="6"/>
        <v>485208</v>
      </c>
      <c r="K46" s="513">
        <f t="shared" si="6"/>
        <v>47945</v>
      </c>
      <c r="L46" s="513">
        <f t="shared" si="6"/>
        <v>74271</v>
      </c>
      <c r="M46" s="513">
        <f t="shared" si="6"/>
        <v>282643</v>
      </c>
      <c r="N46" s="513">
        <f t="shared" si="6"/>
        <v>82377</v>
      </c>
      <c r="O46" s="513">
        <f t="shared" si="6"/>
        <v>228089</v>
      </c>
      <c r="P46" s="513">
        <f t="shared" si="6"/>
        <v>134416</v>
      </c>
      <c r="Q46" s="513">
        <f t="shared" si="6"/>
        <v>204294</v>
      </c>
      <c r="R46" s="513">
        <f t="shared" si="6"/>
        <v>85039</v>
      </c>
      <c r="S46" s="513">
        <f t="shared" si="6"/>
        <v>7623</v>
      </c>
      <c r="T46" s="513">
        <f t="shared" si="6"/>
        <v>3072</v>
      </c>
      <c r="U46" s="513">
        <f t="shared" si="6"/>
        <v>5997</v>
      </c>
      <c r="V46" s="513">
        <f t="shared" si="6"/>
        <v>71765</v>
      </c>
      <c r="W46" s="513">
        <f t="shared" si="6"/>
        <v>668437</v>
      </c>
      <c r="X46" s="513">
        <f t="shared" si="6"/>
        <v>4353</v>
      </c>
      <c r="Y46" s="513">
        <f>SUM(Y44:Y45)</f>
        <v>582668</v>
      </c>
      <c r="Z46" s="512">
        <f t="shared" si="6"/>
        <v>144019</v>
      </c>
    </row>
    <row r="47" spans="1:26" s="179" customFormat="1" ht="12" customHeight="1" thickTop="1">
      <c r="A47" s="505" t="s">
        <v>24</v>
      </c>
      <c r="B47" s="498">
        <f t="shared" si="4"/>
        <v>2096399</v>
      </c>
      <c r="C47" s="490">
        <f>SUM(C25)</f>
        <v>16944</v>
      </c>
      <c r="D47" s="515">
        <f>SUM(D25)</f>
        <v>16944</v>
      </c>
      <c r="E47" s="490">
        <f>SUM(E25)</f>
        <v>12407</v>
      </c>
      <c r="F47" s="515">
        <f>SUM(F25)</f>
        <v>12407</v>
      </c>
      <c r="G47" s="501">
        <f t="shared" si="3"/>
        <v>2067048</v>
      </c>
      <c r="H47" s="516">
        <f>SUM(H25)</f>
        <v>217985</v>
      </c>
      <c r="I47" s="516">
        <f aca="true" t="shared" si="7" ref="I47:Z47">SUM(I25)</f>
        <v>159777</v>
      </c>
      <c r="J47" s="516">
        <f t="shared" si="7"/>
        <v>93994</v>
      </c>
      <c r="K47" s="516">
        <f t="shared" si="7"/>
        <v>8982</v>
      </c>
      <c r="L47" s="516">
        <f t="shared" si="7"/>
        <v>319</v>
      </c>
      <c r="M47" s="516">
        <f t="shared" si="7"/>
        <v>272138</v>
      </c>
      <c r="N47" s="516">
        <f t="shared" si="7"/>
        <v>20407</v>
      </c>
      <c r="O47" s="516">
        <f t="shared" si="7"/>
        <v>85669</v>
      </c>
      <c r="P47" s="516">
        <f t="shared" si="7"/>
        <v>45733</v>
      </c>
      <c r="Q47" s="516">
        <f t="shared" si="7"/>
        <v>78147</v>
      </c>
      <c r="R47" s="516">
        <f t="shared" si="7"/>
        <v>158985</v>
      </c>
      <c r="S47" s="516">
        <f t="shared" si="7"/>
        <v>4237</v>
      </c>
      <c r="T47" s="516">
        <f t="shared" si="7"/>
        <v>748</v>
      </c>
      <c r="U47" s="516">
        <f t="shared" si="7"/>
        <v>2445</v>
      </c>
      <c r="V47" s="516">
        <f t="shared" si="7"/>
        <v>81865</v>
      </c>
      <c r="W47" s="516">
        <f t="shared" si="7"/>
        <v>802162</v>
      </c>
      <c r="X47" s="516">
        <f t="shared" si="7"/>
        <v>1353</v>
      </c>
      <c r="Y47" s="516">
        <f t="shared" si="7"/>
        <v>29801</v>
      </c>
      <c r="Z47" s="515">
        <f t="shared" si="7"/>
        <v>2301</v>
      </c>
    </row>
    <row r="48" spans="1:26" s="179" customFormat="1" ht="9.75">
      <c r="A48" s="225" t="s">
        <v>253</v>
      </c>
      <c r="B48" s="235">
        <f t="shared" si="4"/>
        <v>391214</v>
      </c>
      <c r="C48" s="495"/>
      <c r="D48" s="200"/>
      <c r="E48" s="495"/>
      <c r="F48" s="200"/>
      <c r="G48" s="504">
        <f>SUM(H48:W48)</f>
        <v>391214</v>
      </c>
      <c r="H48" s="199"/>
      <c r="I48" s="199"/>
      <c r="J48" s="199">
        <v>391214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8"/>
      <c r="X48" s="199"/>
      <c r="Y48" s="199"/>
      <c r="Z48" s="200"/>
    </row>
    <row r="49" spans="1:26" s="179" customFormat="1" ht="9.75">
      <c r="A49" s="225" t="s">
        <v>254</v>
      </c>
      <c r="B49" s="537">
        <f t="shared" si="4"/>
        <v>1689004</v>
      </c>
      <c r="C49" s="495">
        <f>SUM(D49)</f>
        <v>71700</v>
      </c>
      <c r="D49" s="200">
        <f>SUM(D44-D47)</f>
        <v>71700</v>
      </c>
      <c r="E49" s="495">
        <f>SUM(F49)</f>
        <v>27105</v>
      </c>
      <c r="F49" s="200">
        <f>SUM(F44-F47)</f>
        <v>27105</v>
      </c>
      <c r="G49" s="504">
        <f>SUM(H49:Z49)</f>
        <v>1590199</v>
      </c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8"/>
      <c r="X49" s="199"/>
      <c r="Y49" s="358">
        <v>1590199</v>
      </c>
      <c r="Z49" s="200"/>
    </row>
    <row r="50" spans="1:26" s="179" customFormat="1" ht="11.25" customHeight="1" thickBot="1">
      <c r="A50" s="582" t="s">
        <v>255</v>
      </c>
      <c r="B50" s="583">
        <f t="shared" si="4"/>
        <v>1660</v>
      </c>
      <c r="C50" s="584"/>
      <c r="D50" s="585"/>
      <c r="E50" s="584"/>
      <c r="F50" s="586"/>
      <c r="G50" s="587">
        <f>SUM(H50:Z50)</f>
        <v>1660</v>
      </c>
      <c r="H50" s="588"/>
      <c r="I50" s="588"/>
      <c r="J50" s="588"/>
      <c r="K50" s="588"/>
      <c r="L50" s="588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9">
        <v>1660</v>
      </c>
      <c r="X50" s="588"/>
      <c r="Y50" s="588"/>
      <c r="Z50" s="585"/>
    </row>
    <row r="51" spans="1:26" s="179" customFormat="1" ht="10.5" thickBot="1">
      <c r="A51" s="517" t="s">
        <v>256</v>
      </c>
      <c r="B51" s="605">
        <f>SUM(B47+B48+B49+B50-B46)</f>
        <v>0</v>
      </c>
      <c r="C51" s="607">
        <f>SUM(C47+C49-C46)</f>
        <v>0</v>
      </c>
      <c r="D51" s="607">
        <f>SUM(D47+D49-D46)</f>
        <v>0</v>
      </c>
      <c r="E51" s="607">
        <f>SUM(E47+E49-E46)</f>
        <v>0</v>
      </c>
      <c r="F51" s="607">
        <f>SUM(F47+F49-F46)</f>
        <v>0</v>
      </c>
      <c r="G51" s="605">
        <f>SUM(G47+G48+G49+G50-G46)</f>
        <v>0</v>
      </c>
      <c r="H51" s="525">
        <f>SUM(H47+H48+H49+H50-H46)</f>
        <v>-203441</v>
      </c>
      <c r="I51" s="525">
        <f>SUM(I47+I48+I49+I50-I46)</f>
        <v>-356702</v>
      </c>
      <c r="J51" s="536" t="s">
        <v>36</v>
      </c>
      <c r="K51" s="535">
        <f aca="true" t="shared" si="8" ref="K51:Z51">SUM(K47+K48+K49+K50-K46)</f>
        <v>-38963</v>
      </c>
      <c r="L51" s="525">
        <f t="shared" si="8"/>
        <v>-73952</v>
      </c>
      <c r="M51" s="525">
        <f t="shared" si="8"/>
        <v>-10505</v>
      </c>
      <c r="N51" s="525">
        <f t="shared" si="8"/>
        <v>-61970</v>
      </c>
      <c r="O51" s="525">
        <f t="shared" si="8"/>
        <v>-142420</v>
      </c>
      <c r="P51" s="525">
        <f t="shared" si="8"/>
        <v>-88683</v>
      </c>
      <c r="Q51" s="525">
        <f t="shared" si="8"/>
        <v>-126147</v>
      </c>
      <c r="R51" s="525">
        <f t="shared" si="8"/>
        <v>73946</v>
      </c>
      <c r="S51" s="525">
        <f t="shared" si="8"/>
        <v>-3386</v>
      </c>
      <c r="T51" s="525">
        <f t="shared" si="8"/>
        <v>-2324</v>
      </c>
      <c r="U51" s="525">
        <f t="shared" si="8"/>
        <v>-3552</v>
      </c>
      <c r="V51" s="525">
        <f t="shared" si="8"/>
        <v>10100</v>
      </c>
      <c r="W51" s="525">
        <f t="shared" si="8"/>
        <v>135385</v>
      </c>
      <c r="X51" s="525">
        <f t="shared" si="8"/>
        <v>-3000</v>
      </c>
      <c r="Y51" s="525">
        <f t="shared" si="8"/>
        <v>1037332</v>
      </c>
      <c r="Z51" s="538">
        <f t="shared" si="8"/>
        <v>-141718</v>
      </c>
    </row>
    <row r="53" spans="4:6" ht="12.75">
      <c r="D53" s="221"/>
      <c r="E53" s="221"/>
      <c r="F53" s="221"/>
    </row>
    <row r="54" spans="4:6" ht="12.75">
      <c r="D54" s="222"/>
      <c r="E54" s="222"/>
      <c r="F54" s="222"/>
    </row>
    <row r="55" spans="7:9" ht="12.75">
      <c r="G55" s="603"/>
      <c r="I55" s="220"/>
    </row>
    <row r="56" ht="12.75">
      <c r="G56" s="604"/>
    </row>
  </sheetData>
  <sheetProtection/>
  <mergeCells count="4">
    <mergeCell ref="C11:D11"/>
    <mergeCell ref="E11:F11"/>
    <mergeCell ref="G11:Q11"/>
    <mergeCell ref="A9:Z9"/>
  </mergeCells>
  <printOptions/>
  <pageMargins left="0.31496062992125984" right="0.3937007874015748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0:Z57"/>
  <sheetViews>
    <sheetView zoomScalePageLayoutView="0" workbookViewId="0" topLeftCell="A8">
      <selection activeCell="H39" sqref="H39:Z39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7.7109375" style="0" customWidth="1"/>
    <col min="4" max="4" width="7.8515625" style="0" customWidth="1"/>
    <col min="5" max="5" width="7.7109375" style="0" customWidth="1"/>
    <col min="6" max="6" width="7.8515625" style="0" customWidth="1"/>
    <col min="7" max="7" width="9.57421875" style="0" customWidth="1"/>
    <col min="8" max="10" width="8.57421875" style="0" customWidth="1"/>
    <col min="11" max="12" width="8.00390625" style="0" customWidth="1"/>
    <col min="13" max="13" width="8.421875" style="0" customWidth="1"/>
    <col min="14" max="14" width="8.00390625" style="0" customWidth="1"/>
    <col min="15" max="16" width="8.421875" style="0" customWidth="1"/>
    <col min="17" max="17" width="8.7109375" style="0" customWidth="1"/>
    <col min="18" max="18" width="8.421875" style="0" customWidth="1"/>
    <col min="19" max="19" width="7.00390625" style="0" customWidth="1"/>
    <col min="20" max="20" width="7.421875" style="0" customWidth="1"/>
    <col min="21" max="21" width="7.140625" style="0" customWidth="1"/>
    <col min="22" max="22" width="8.57421875" style="0" customWidth="1"/>
    <col min="23" max="23" width="8.421875" style="0" customWidth="1"/>
    <col min="24" max="24" width="7.8515625" style="0" customWidth="1"/>
    <col min="25" max="25" width="9.421875" style="0" customWidth="1"/>
    <col min="26" max="26" width="8.421875" style="0" customWidth="1"/>
  </cols>
  <sheetData>
    <row r="10" spans="1:26" ht="20.25" customHeight="1">
      <c r="A10" s="713" t="s">
        <v>310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</row>
    <row r="11" spans="1:26" ht="20.25" customHeight="1" thickBot="1">
      <c r="A11" s="211"/>
      <c r="B11" s="211"/>
      <c r="C11" s="211"/>
      <c r="D11" s="211"/>
      <c r="E11" s="211"/>
      <c r="F11" s="21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 t="s">
        <v>191</v>
      </c>
    </row>
    <row r="12" spans="1:26" ht="13.5" customHeight="1" thickBot="1">
      <c r="A12" s="211"/>
      <c r="B12" s="211"/>
      <c r="C12" s="714" t="s">
        <v>257</v>
      </c>
      <c r="D12" s="715"/>
      <c r="E12" s="714" t="s">
        <v>283</v>
      </c>
      <c r="F12" s="715"/>
      <c r="G12" s="712" t="s">
        <v>258</v>
      </c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471"/>
      <c r="S12" s="471"/>
      <c r="T12" s="471"/>
      <c r="U12" s="471"/>
      <c r="V12" s="471"/>
      <c r="W12" s="471"/>
      <c r="X12" s="471"/>
      <c r="Y12" s="471"/>
      <c r="Z12" s="472"/>
    </row>
    <row r="13" spans="1:26" s="179" customFormat="1" ht="10.5" customHeight="1">
      <c r="A13" s="173"/>
      <c r="B13" s="232" t="s">
        <v>320</v>
      </c>
      <c r="C13" s="481" t="s">
        <v>320</v>
      </c>
      <c r="D13" s="228" t="s">
        <v>217</v>
      </c>
      <c r="E13" s="481" t="s">
        <v>320</v>
      </c>
      <c r="F13" s="228" t="s">
        <v>216</v>
      </c>
      <c r="G13" s="481" t="s">
        <v>320</v>
      </c>
      <c r="H13" s="175" t="s">
        <v>204</v>
      </c>
      <c r="I13" s="176" t="s">
        <v>205</v>
      </c>
      <c r="J13" s="176" t="s">
        <v>206</v>
      </c>
      <c r="K13" s="176" t="s">
        <v>207</v>
      </c>
      <c r="L13" s="176" t="s">
        <v>208</v>
      </c>
      <c r="M13" s="176" t="s">
        <v>209</v>
      </c>
      <c r="N13" s="176" t="s">
        <v>210</v>
      </c>
      <c r="O13" s="176" t="s">
        <v>210</v>
      </c>
      <c r="P13" s="176" t="s">
        <v>210</v>
      </c>
      <c r="Q13" s="174" t="s">
        <v>211</v>
      </c>
      <c r="R13" s="177" t="s">
        <v>212</v>
      </c>
      <c r="S13" s="176" t="s">
        <v>213</v>
      </c>
      <c r="T13" s="177" t="s">
        <v>214</v>
      </c>
      <c r="U13" s="177" t="s">
        <v>215</v>
      </c>
      <c r="V13" s="177" t="s">
        <v>218</v>
      </c>
      <c r="W13" s="177" t="s">
        <v>219</v>
      </c>
      <c r="X13" s="177" t="s">
        <v>388</v>
      </c>
      <c r="Y13" s="176" t="s">
        <v>220</v>
      </c>
      <c r="Z13" s="178" t="s">
        <v>221</v>
      </c>
    </row>
    <row r="14" spans="1:26" s="179" customFormat="1" ht="10.5" customHeight="1">
      <c r="A14" s="180"/>
      <c r="B14" s="233">
        <v>2013</v>
      </c>
      <c r="C14" s="482">
        <v>2013</v>
      </c>
      <c r="D14" s="217" t="s">
        <v>232</v>
      </c>
      <c r="E14" s="482">
        <v>2013</v>
      </c>
      <c r="F14" s="217" t="s">
        <v>231</v>
      </c>
      <c r="G14" s="482">
        <v>2013</v>
      </c>
      <c r="H14" s="181" t="s">
        <v>222</v>
      </c>
      <c r="I14" s="182" t="s">
        <v>223</v>
      </c>
      <c r="J14" s="182" t="s">
        <v>224</v>
      </c>
      <c r="K14" s="182"/>
      <c r="L14" s="182" t="s">
        <v>225</v>
      </c>
      <c r="M14" s="182" t="s">
        <v>222</v>
      </c>
      <c r="N14" s="182" t="s">
        <v>226</v>
      </c>
      <c r="O14" s="182" t="s">
        <v>227</v>
      </c>
      <c r="P14" s="182" t="s">
        <v>226</v>
      </c>
      <c r="Q14" s="183" t="s">
        <v>228</v>
      </c>
      <c r="R14" s="184" t="s">
        <v>229</v>
      </c>
      <c r="S14" s="182"/>
      <c r="T14" s="184"/>
      <c r="U14" s="184" t="s">
        <v>230</v>
      </c>
      <c r="V14" s="184" t="s">
        <v>233</v>
      </c>
      <c r="W14" s="184" t="s">
        <v>234</v>
      </c>
      <c r="X14" s="184" t="s">
        <v>389</v>
      </c>
      <c r="Y14" s="182" t="s">
        <v>235</v>
      </c>
      <c r="Z14" s="185" t="s">
        <v>236</v>
      </c>
    </row>
    <row r="15" spans="1:26" s="179" customFormat="1" ht="10.5" customHeight="1" thickBot="1">
      <c r="A15" s="186"/>
      <c r="B15" s="234" t="s">
        <v>308</v>
      </c>
      <c r="C15" s="483"/>
      <c r="D15" s="218" t="s">
        <v>239</v>
      </c>
      <c r="E15" s="497"/>
      <c r="F15" s="218"/>
      <c r="G15" s="483"/>
      <c r="H15" s="187" t="s">
        <v>233</v>
      </c>
      <c r="I15" s="188" t="s">
        <v>237</v>
      </c>
      <c r="J15" s="188"/>
      <c r="K15" s="188"/>
      <c r="L15" s="188" t="s">
        <v>309</v>
      </c>
      <c r="M15" s="188"/>
      <c r="N15" s="188">
        <v>26.28</v>
      </c>
      <c r="O15" s="188"/>
      <c r="P15" s="188">
        <v>27</v>
      </c>
      <c r="Q15" s="189"/>
      <c r="R15" s="190"/>
      <c r="S15" s="188"/>
      <c r="T15" s="191"/>
      <c r="U15" s="191" t="s">
        <v>238</v>
      </c>
      <c r="V15" s="191"/>
      <c r="W15" s="191"/>
      <c r="X15" s="191" t="s">
        <v>390</v>
      </c>
      <c r="Y15" s="188"/>
      <c r="Z15" s="192"/>
    </row>
    <row r="16" spans="1:26" s="179" customFormat="1" ht="10.5" customHeight="1" thickBot="1">
      <c r="A16" s="473" t="s">
        <v>23</v>
      </c>
      <c r="B16" s="474"/>
      <c r="C16" s="475"/>
      <c r="D16" s="476"/>
      <c r="E16" s="475"/>
      <c r="F16" s="476"/>
      <c r="G16" s="477"/>
      <c r="H16" s="478"/>
      <c r="I16" s="479"/>
      <c r="J16" s="479"/>
      <c r="K16" s="479"/>
      <c r="L16" s="479"/>
      <c r="M16" s="479"/>
      <c r="N16" s="479"/>
      <c r="O16" s="479"/>
      <c r="P16" s="480"/>
      <c r="Q16" s="479"/>
      <c r="R16" s="480"/>
      <c r="S16" s="479"/>
      <c r="T16" s="479"/>
      <c r="U16" s="480"/>
      <c r="V16" s="480"/>
      <c r="W16" s="480"/>
      <c r="X16" s="479"/>
      <c r="Y16" s="479"/>
      <c r="Z16" s="476"/>
    </row>
    <row r="17" spans="1:26" s="179" customFormat="1" ht="10.5" customHeight="1">
      <c r="A17" s="193" t="s">
        <v>240</v>
      </c>
      <c r="B17" s="235">
        <f>SUM(G17+E17+C17)</f>
        <v>74990</v>
      </c>
      <c r="C17" s="484"/>
      <c r="D17" s="196"/>
      <c r="E17" s="484"/>
      <c r="F17" s="196"/>
      <c r="G17" s="498">
        <f>SUM(H17:Z17)</f>
        <v>74990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>
        <v>74990</v>
      </c>
      <c r="R17" s="194"/>
      <c r="S17" s="194"/>
      <c r="T17" s="194"/>
      <c r="U17" s="194"/>
      <c r="V17" s="194"/>
      <c r="W17" s="195"/>
      <c r="X17" s="194"/>
      <c r="Y17" s="194"/>
      <c r="Z17" s="196"/>
    </row>
    <row r="18" spans="1:26" s="179" customFormat="1" ht="10.5" customHeight="1">
      <c r="A18" s="193" t="s">
        <v>241</v>
      </c>
      <c r="B18" s="235">
        <f aca="true" t="shared" si="0" ref="B18:B24">SUM(G18+E18+C18)</f>
        <v>214550</v>
      </c>
      <c r="C18" s="485"/>
      <c r="D18" s="196"/>
      <c r="E18" s="485"/>
      <c r="F18" s="196"/>
      <c r="G18" s="498">
        <f aca="true" t="shared" si="1" ref="G18:G24">SUM(H18:Z18)</f>
        <v>214550</v>
      </c>
      <c r="H18" s="219">
        <v>214550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4"/>
      <c r="Y18" s="194"/>
      <c r="Z18" s="196"/>
    </row>
    <row r="19" spans="1:26" s="179" customFormat="1" ht="10.5" customHeight="1">
      <c r="A19" s="193" t="s">
        <v>242</v>
      </c>
      <c r="B19" s="235">
        <f t="shared" si="0"/>
        <v>240570</v>
      </c>
      <c r="C19" s="486"/>
      <c r="D19" s="196"/>
      <c r="E19" s="486"/>
      <c r="F19" s="196"/>
      <c r="G19" s="498">
        <f t="shared" si="1"/>
        <v>240570</v>
      </c>
      <c r="H19" s="194"/>
      <c r="I19" s="194">
        <v>153050</v>
      </c>
      <c r="J19" s="194">
        <v>87520</v>
      </c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X19" s="194"/>
      <c r="Y19" s="194"/>
      <c r="Z19" s="196"/>
    </row>
    <row r="20" spans="1:26" s="179" customFormat="1" ht="10.5" customHeight="1">
      <c r="A20" s="193" t="s">
        <v>143</v>
      </c>
      <c r="B20" s="235">
        <f t="shared" si="0"/>
        <v>509120</v>
      </c>
      <c r="C20" s="487">
        <f>SUM(D20)</f>
        <v>1066</v>
      </c>
      <c r="D20" s="196">
        <v>1066</v>
      </c>
      <c r="E20" s="487">
        <f>SUM(F20)</f>
        <v>1274</v>
      </c>
      <c r="F20" s="196">
        <v>1274</v>
      </c>
      <c r="G20" s="498">
        <f t="shared" si="1"/>
        <v>506780</v>
      </c>
      <c r="H20" s="194"/>
      <c r="I20" s="194"/>
      <c r="J20" s="194"/>
      <c r="K20" s="194">
        <v>6606</v>
      </c>
      <c r="L20" s="194"/>
      <c r="M20" s="194">
        <v>2017</v>
      </c>
      <c r="N20" s="194">
        <v>5480</v>
      </c>
      <c r="O20" s="194">
        <v>7192</v>
      </c>
      <c r="P20" s="194"/>
      <c r="Q20" s="194"/>
      <c r="R20" s="194"/>
      <c r="S20" s="194"/>
      <c r="T20" s="194"/>
      <c r="U20" s="194"/>
      <c r="V20" s="194">
        <v>42950</v>
      </c>
      <c r="W20" s="195">
        <v>442535</v>
      </c>
      <c r="X20" s="194"/>
      <c r="Y20" s="194"/>
      <c r="Z20" s="196"/>
    </row>
    <row r="21" spans="1:26" s="179" customFormat="1" ht="10.5" customHeight="1">
      <c r="A21" s="193" t="s">
        <v>243</v>
      </c>
      <c r="B21" s="235">
        <f t="shared" si="0"/>
        <v>483255</v>
      </c>
      <c r="C21" s="486"/>
      <c r="D21" s="196"/>
      <c r="E21" s="487"/>
      <c r="F21" s="196"/>
      <c r="G21" s="498">
        <f t="shared" si="1"/>
        <v>483255</v>
      </c>
      <c r="H21" s="194"/>
      <c r="I21" s="194"/>
      <c r="J21" s="194"/>
      <c r="K21" s="194"/>
      <c r="L21" s="194"/>
      <c r="M21" s="194">
        <v>236157</v>
      </c>
      <c r="N21" s="194">
        <v>10580</v>
      </c>
      <c r="O21" s="194">
        <v>54910</v>
      </c>
      <c r="P21" s="194">
        <v>55500</v>
      </c>
      <c r="Q21" s="194"/>
      <c r="R21" s="194">
        <v>124145</v>
      </c>
      <c r="S21" s="194"/>
      <c r="T21" s="194"/>
      <c r="U21" s="194"/>
      <c r="V21" s="194"/>
      <c r="W21" s="195">
        <v>1963</v>
      </c>
      <c r="X21" s="194"/>
      <c r="Y21" s="194"/>
      <c r="Z21" s="196"/>
    </row>
    <row r="22" spans="1:26" s="179" customFormat="1" ht="10.5" customHeight="1">
      <c r="A22" s="225" t="s">
        <v>244</v>
      </c>
      <c r="B22" s="235">
        <f t="shared" si="0"/>
        <v>347149</v>
      </c>
      <c r="C22" s="487">
        <f>SUM(D22)</f>
        <v>3525</v>
      </c>
      <c r="D22" s="196">
        <v>3525</v>
      </c>
      <c r="E22" s="487">
        <f>SUM(F22)</f>
        <v>1409</v>
      </c>
      <c r="F22" s="196">
        <v>1409</v>
      </c>
      <c r="G22" s="498">
        <f t="shared" si="1"/>
        <v>342215</v>
      </c>
      <c r="H22" s="194"/>
      <c r="I22" s="194"/>
      <c r="J22" s="194"/>
      <c r="K22" s="194"/>
      <c r="L22" s="194"/>
      <c r="M22" s="194">
        <v>7955</v>
      </c>
      <c r="N22" s="194"/>
      <c r="O22" s="194">
        <v>10150</v>
      </c>
      <c r="P22" s="194"/>
      <c r="Q22" s="194"/>
      <c r="R22" s="194"/>
      <c r="S22" s="194"/>
      <c r="T22" s="194"/>
      <c r="U22" s="194"/>
      <c r="V22" s="194">
        <v>33070</v>
      </c>
      <c r="W22" s="195">
        <v>291040</v>
      </c>
      <c r="X22" s="194"/>
      <c r="Y22" s="194"/>
      <c r="Z22" s="196"/>
    </row>
    <row r="23" spans="1:26" s="179" customFormat="1" ht="10.5" customHeight="1">
      <c r="A23" s="225" t="s">
        <v>245</v>
      </c>
      <c r="B23" s="235">
        <f t="shared" si="0"/>
        <v>44850</v>
      </c>
      <c r="C23" s="486"/>
      <c r="D23" s="196"/>
      <c r="E23" s="487"/>
      <c r="F23" s="196"/>
      <c r="G23" s="498">
        <f t="shared" si="1"/>
        <v>44850</v>
      </c>
      <c r="H23" s="194">
        <v>1950</v>
      </c>
      <c r="I23" s="194">
        <v>5920</v>
      </c>
      <c r="J23" s="194">
        <v>6350</v>
      </c>
      <c r="K23" s="194">
        <v>450</v>
      </c>
      <c r="L23" s="194">
        <v>310</v>
      </c>
      <c r="M23" s="194">
        <v>1590</v>
      </c>
      <c r="N23" s="194"/>
      <c r="O23" s="194">
        <v>1550</v>
      </c>
      <c r="P23" s="194">
        <v>720</v>
      </c>
      <c r="Q23" s="194">
        <v>2390</v>
      </c>
      <c r="R23" s="194"/>
      <c r="S23" s="194"/>
      <c r="T23" s="194"/>
      <c r="U23" s="194"/>
      <c r="V23" s="194"/>
      <c r="W23" s="195">
        <v>2980</v>
      </c>
      <c r="X23" s="194"/>
      <c r="Y23" s="194">
        <v>18090</v>
      </c>
      <c r="Z23" s="196">
        <v>2550</v>
      </c>
    </row>
    <row r="24" spans="1:26" s="179" customFormat="1" ht="10.5" customHeight="1">
      <c r="A24" s="225" t="s">
        <v>246</v>
      </c>
      <c r="B24" s="235">
        <f t="shared" si="0"/>
        <v>156</v>
      </c>
      <c r="C24" s="486"/>
      <c r="D24" s="196"/>
      <c r="E24" s="486"/>
      <c r="F24" s="196"/>
      <c r="G24" s="498">
        <f t="shared" si="1"/>
        <v>156</v>
      </c>
      <c r="H24" s="194"/>
      <c r="I24" s="197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194"/>
      <c r="Y24" s="194">
        <v>156</v>
      </c>
      <c r="Z24" s="196"/>
    </row>
    <row r="25" spans="1:26" s="179" customFormat="1" ht="10.5" customHeight="1" thickBot="1">
      <c r="A25" s="229" t="s">
        <v>247</v>
      </c>
      <c r="B25" s="236">
        <f>SUM(G25+E25+C25)</f>
        <v>218395</v>
      </c>
      <c r="C25" s="488">
        <f>SUM(D25)</f>
        <v>12555</v>
      </c>
      <c r="D25" s="203">
        <v>12555</v>
      </c>
      <c r="E25" s="488">
        <f>SUM(F25)</f>
        <v>9887</v>
      </c>
      <c r="F25" s="203">
        <v>9887</v>
      </c>
      <c r="G25" s="499">
        <f>SUM(H25:Z25)</f>
        <v>195953</v>
      </c>
      <c r="H25" s="201">
        <v>2970</v>
      </c>
      <c r="I25" s="201">
        <v>2040</v>
      </c>
      <c r="J25" s="201"/>
      <c r="K25" s="201">
        <v>2378</v>
      </c>
      <c r="L25" s="201"/>
      <c r="M25" s="201">
        <v>27970</v>
      </c>
      <c r="N25" s="201">
        <v>5375</v>
      </c>
      <c r="O25" s="201">
        <v>12101</v>
      </c>
      <c r="P25" s="201">
        <v>3448</v>
      </c>
      <c r="Q25" s="201">
        <v>955</v>
      </c>
      <c r="R25" s="201">
        <v>36040</v>
      </c>
      <c r="S25" s="201">
        <v>4237</v>
      </c>
      <c r="T25" s="201">
        <v>748</v>
      </c>
      <c r="U25" s="201">
        <v>2445</v>
      </c>
      <c r="V25" s="201">
        <v>8479</v>
      </c>
      <c r="W25" s="202">
        <v>74318</v>
      </c>
      <c r="X25" s="201">
        <v>1353</v>
      </c>
      <c r="Y25" s="201">
        <v>11096</v>
      </c>
      <c r="Z25" s="203"/>
    </row>
    <row r="26" spans="1:26" s="179" customFormat="1" ht="10.5" customHeight="1" thickBot="1">
      <c r="A26" s="226" t="s">
        <v>24</v>
      </c>
      <c r="B26" s="231">
        <f>SUM(G26+E26+C26)</f>
        <v>2133035</v>
      </c>
      <c r="C26" s="489">
        <f aca="true" t="shared" si="2" ref="C26:Z26">SUM(C17:C25)</f>
        <v>17146</v>
      </c>
      <c r="D26" s="205">
        <f t="shared" si="2"/>
        <v>17146</v>
      </c>
      <c r="E26" s="489">
        <f>SUM(E17:E25)</f>
        <v>12570</v>
      </c>
      <c r="F26" s="205">
        <f>SUM(F17:F25)</f>
        <v>12570</v>
      </c>
      <c r="G26" s="500">
        <f t="shared" si="2"/>
        <v>2103319</v>
      </c>
      <c r="H26" s="204">
        <f t="shared" si="2"/>
        <v>219470</v>
      </c>
      <c r="I26" s="204">
        <f t="shared" si="2"/>
        <v>161010</v>
      </c>
      <c r="J26" s="204">
        <f t="shared" si="2"/>
        <v>93870</v>
      </c>
      <c r="K26" s="204">
        <f t="shared" si="2"/>
        <v>9434</v>
      </c>
      <c r="L26" s="204">
        <f t="shared" si="2"/>
        <v>310</v>
      </c>
      <c r="M26" s="204">
        <f t="shared" si="2"/>
        <v>275689</v>
      </c>
      <c r="N26" s="204">
        <f t="shared" si="2"/>
        <v>21435</v>
      </c>
      <c r="O26" s="204">
        <f t="shared" si="2"/>
        <v>85903</v>
      </c>
      <c r="P26" s="204">
        <f t="shared" si="2"/>
        <v>59668</v>
      </c>
      <c r="Q26" s="204">
        <f t="shared" si="2"/>
        <v>78335</v>
      </c>
      <c r="R26" s="204">
        <f t="shared" si="2"/>
        <v>160185</v>
      </c>
      <c r="S26" s="204">
        <f t="shared" si="2"/>
        <v>4237</v>
      </c>
      <c r="T26" s="204">
        <f t="shared" si="2"/>
        <v>748</v>
      </c>
      <c r="U26" s="204">
        <f t="shared" si="2"/>
        <v>2445</v>
      </c>
      <c r="V26" s="204">
        <f t="shared" si="2"/>
        <v>84499</v>
      </c>
      <c r="W26" s="204">
        <f t="shared" si="2"/>
        <v>812836</v>
      </c>
      <c r="X26" s="204">
        <f t="shared" si="2"/>
        <v>1353</v>
      </c>
      <c r="Y26" s="204">
        <f t="shared" si="2"/>
        <v>29342</v>
      </c>
      <c r="Z26" s="205">
        <f t="shared" si="2"/>
        <v>2550</v>
      </c>
    </row>
    <row r="27" spans="1:26" s="179" customFormat="1" ht="10.5" customHeight="1" thickBot="1">
      <c r="A27" s="531" t="s">
        <v>22</v>
      </c>
      <c r="B27" s="506"/>
      <c r="C27" s="506"/>
      <c r="D27" s="532"/>
      <c r="E27" s="506"/>
      <c r="F27" s="532"/>
      <c r="G27" s="524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4"/>
      <c r="X27" s="533"/>
      <c r="Y27" s="533"/>
      <c r="Z27" s="532"/>
    </row>
    <row r="28" spans="1:26" s="179" customFormat="1" ht="10.5" customHeight="1">
      <c r="A28" s="193" t="s">
        <v>91</v>
      </c>
      <c r="B28" s="235">
        <f>SUM(G28+E28+C28)</f>
        <v>392218</v>
      </c>
      <c r="C28" s="487">
        <f>SUM(D28)</f>
        <v>166</v>
      </c>
      <c r="D28" s="196">
        <v>166</v>
      </c>
      <c r="E28" s="487">
        <f>SUM(F28)</f>
        <v>350</v>
      </c>
      <c r="F28" s="196">
        <v>350</v>
      </c>
      <c r="G28" s="498">
        <f aca="true" t="shared" si="3" ref="G28:G48">SUM(H28:Z28)</f>
        <v>391702</v>
      </c>
      <c r="H28" s="194">
        <v>202139</v>
      </c>
      <c r="I28" s="194">
        <v>60535</v>
      </c>
      <c r="J28" s="194">
        <v>1540</v>
      </c>
      <c r="K28" s="194">
        <v>2650</v>
      </c>
      <c r="L28" s="194">
        <v>18350</v>
      </c>
      <c r="M28" s="194">
        <v>11930</v>
      </c>
      <c r="N28" s="194">
        <v>3650</v>
      </c>
      <c r="O28" s="194">
        <v>8600</v>
      </c>
      <c r="P28" s="194">
        <v>2980</v>
      </c>
      <c r="Q28" s="194">
        <v>18720</v>
      </c>
      <c r="R28" s="194">
        <v>2250</v>
      </c>
      <c r="S28" s="194"/>
      <c r="T28" s="194">
        <v>166</v>
      </c>
      <c r="U28" s="194">
        <v>166</v>
      </c>
      <c r="V28" s="194">
        <v>1660</v>
      </c>
      <c r="W28" s="195">
        <v>17430</v>
      </c>
      <c r="X28" s="194"/>
      <c r="Y28" s="194">
        <v>38240</v>
      </c>
      <c r="Z28" s="196">
        <v>696</v>
      </c>
    </row>
    <row r="29" spans="1:26" s="179" customFormat="1" ht="10.5" customHeight="1">
      <c r="A29" s="225" t="s">
        <v>92</v>
      </c>
      <c r="B29" s="235">
        <f>SUM(G29+E29+C29)</f>
        <v>847879</v>
      </c>
      <c r="C29" s="487">
        <f>SUM(D29)</f>
        <v>26285</v>
      </c>
      <c r="D29" s="196">
        <v>26285</v>
      </c>
      <c r="E29" s="487">
        <f>SUM(F29)</f>
        <v>21314</v>
      </c>
      <c r="F29" s="196">
        <v>21314</v>
      </c>
      <c r="G29" s="498">
        <f t="shared" si="3"/>
        <v>800280</v>
      </c>
      <c r="H29" s="194">
        <v>37515</v>
      </c>
      <c r="I29" s="194">
        <v>41679</v>
      </c>
      <c r="J29" s="194"/>
      <c r="K29" s="194">
        <v>13701</v>
      </c>
      <c r="L29" s="194">
        <v>9196</v>
      </c>
      <c r="M29" s="194">
        <v>144430</v>
      </c>
      <c r="N29" s="194">
        <v>33009</v>
      </c>
      <c r="O29" s="194">
        <v>91875</v>
      </c>
      <c r="P29" s="194">
        <v>44954</v>
      </c>
      <c r="Q29" s="194">
        <v>18463</v>
      </c>
      <c r="R29" s="194">
        <v>33274</v>
      </c>
      <c r="S29" s="194"/>
      <c r="T29" s="194"/>
      <c r="U29" s="194"/>
      <c r="V29" s="194">
        <v>28276</v>
      </c>
      <c r="W29" s="195">
        <v>299231</v>
      </c>
      <c r="X29" s="194"/>
      <c r="Y29" s="194">
        <v>4677</v>
      </c>
      <c r="Z29" s="196"/>
    </row>
    <row r="30" spans="1:26" s="179" customFormat="1" ht="10.5" customHeight="1">
      <c r="A30" s="225" t="s">
        <v>93</v>
      </c>
      <c r="B30" s="235">
        <f aca="true" t="shared" si="4" ref="B30:B51">SUM(G30+E30+C30)</f>
        <v>206007</v>
      </c>
      <c r="C30" s="487">
        <f>SUM(D30)</f>
        <v>3330</v>
      </c>
      <c r="D30" s="196">
        <v>3330</v>
      </c>
      <c r="E30" s="487">
        <f>SUM(F30)</f>
        <v>2660</v>
      </c>
      <c r="F30" s="196">
        <v>2660</v>
      </c>
      <c r="G30" s="498">
        <f t="shared" si="3"/>
        <v>200017</v>
      </c>
      <c r="H30" s="194">
        <v>10250</v>
      </c>
      <c r="I30" s="194">
        <v>4980</v>
      </c>
      <c r="J30" s="194"/>
      <c r="K30" s="194">
        <v>1660</v>
      </c>
      <c r="L30" s="194">
        <v>996</v>
      </c>
      <c r="M30" s="194">
        <v>36513</v>
      </c>
      <c r="N30" s="194">
        <v>3500</v>
      </c>
      <c r="O30" s="194">
        <v>33194</v>
      </c>
      <c r="P30" s="194">
        <v>6638</v>
      </c>
      <c r="Q30" s="194">
        <v>2650</v>
      </c>
      <c r="R30" s="194">
        <v>4979</v>
      </c>
      <c r="S30" s="194">
        <v>1660</v>
      </c>
      <c r="T30" s="194">
        <v>1660</v>
      </c>
      <c r="U30" s="194">
        <v>1660</v>
      </c>
      <c r="V30" s="194">
        <v>6100</v>
      </c>
      <c r="W30" s="195">
        <v>66806</v>
      </c>
      <c r="X30" s="194">
        <v>2000</v>
      </c>
      <c r="Y30" s="194">
        <v>14771</v>
      </c>
      <c r="Z30" s="196"/>
    </row>
    <row r="31" spans="1:26" s="179" customFormat="1" ht="10.5" customHeight="1">
      <c r="A31" s="225" t="s">
        <v>94</v>
      </c>
      <c r="B31" s="235">
        <f t="shared" si="4"/>
        <v>498</v>
      </c>
      <c r="C31" s="487"/>
      <c r="D31" s="196"/>
      <c r="E31" s="487"/>
      <c r="F31" s="196"/>
      <c r="G31" s="498">
        <f t="shared" si="3"/>
        <v>498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5"/>
      <c r="X31" s="194"/>
      <c r="Y31" s="194">
        <v>498</v>
      </c>
      <c r="Z31" s="196"/>
    </row>
    <row r="32" spans="1:26" s="179" customFormat="1" ht="10.5" customHeight="1">
      <c r="A32" s="225" t="s">
        <v>95</v>
      </c>
      <c r="B32" s="235">
        <f t="shared" si="4"/>
        <v>830</v>
      </c>
      <c r="C32" s="487"/>
      <c r="D32" s="196"/>
      <c r="E32" s="487"/>
      <c r="F32" s="196"/>
      <c r="G32" s="498">
        <f t="shared" si="3"/>
        <v>830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194"/>
      <c r="Y32" s="194">
        <v>830</v>
      </c>
      <c r="Z32" s="196"/>
    </row>
    <row r="33" spans="1:26" s="179" customFormat="1" ht="10.5" customHeight="1">
      <c r="A33" s="225" t="s">
        <v>96</v>
      </c>
      <c r="B33" s="235">
        <f t="shared" si="4"/>
        <v>234695</v>
      </c>
      <c r="C33" s="487">
        <f>SUM(D33)</f>
        <v>1660</v>
      </c>
      <c r="D33" s="196">
        <v>1660</v>
      </c>
      <c r="E33" s="487">
        <f>SUM(F33)</f>
        <v>1980</v>
      </c>
      <c r="F33" s="196">
        <v>1980</v>
      </c>
      <c r="G33" s="498">
        <f t="shared" si="3"/>
        <v>231055</v>
      </c>
      <c r="H33" s="194">
        <v>4392</v>
      </c>
      <c r="I33" s="194">
        <v>13077</v>
      </c>
      <c r="J33" s="194">
        <v>664</v>
      </c>
      <c r="K33" s="194">
        <v>2390</v>
      </c>
      <c r="L33" s="194">
        <v>25891</v>
      </c>
      <c r="M33" s="194">
        <v>15550</v>
      </c>
      <c r="N33" s="194">
        <v>4671</v>
      </c>
      <c r="O33" s="194">
        <v>14100</v>
      </c>
      <c r="P33" s="194">
        <v>11315</v>
      </c>
      <c r="Q33" s="194">
        <v>3963</v>
      </c>
      <c r="R33" s="194">
        <v>6517</v>
      </c>
      <c r="S33" s="194">
        <v>1660</v>
      </c>
      <c r="T33" s="194">
        <v>1660</v>
      </c>
      <c r="U33" s="194">
        <v>1660</v>
      </c>
      <c r="V33" s="194">
        <v>4971</v>
      </c>
      <c r="W33" s="195">
        <v>95410</v>
      </c>
      <c r="X33" s="194">
        <v>1000</v>
      </c>
      <c r="Y33" s="194">
        <v>21904</v>
      </c>
      <c r="Z33" s="196">
        <v>260</v>
      </c>
    </row>
    <row r="34" spans="1:26" s="179" customFormat="1" ht="10.5" customHeight="1">
      <c r="A34" s="225" t="s">
        <v>97</v>
      </c>
      <c r="B34" s="235">
        <f t="shared" si="4"/>
        <v>1412596</v>
      </c>
      <c r="C34" s="487"/>
      <c r="D34" s="196"/>
      <c r="E34" s="487"/>
      <c r="F34" s="196"/>
      <c r="G34" s="498">
        <f t="shared" si="3"/>
        <v>1412596</v>
      </c>
      <c r="H34" s="194">
        <v>93513</v>
      </c>
      <c r="I34" s="194">
        <v>269462</v>
      </c>
      <c r="J34" s="194">
        <v>325420</v>
      </c>
      <c r="K34" s="194">
        <v>15046</v>
      </c>
      <c r="L34" s="194">
        <v>17072</v>
      </c>
      <c r="M34" s="194">
        <v>47611</v>
      </c>
      <c r="N34" s="194"/>
      <c r="O34" s="194">
        <v>51360</v>
      </c>
      <c r="P34" s="194">
        <v>11872</v>
      </c>
      <c r="Q34" s="194">
        <v>106100</v>
      </c>
      <c r="R34" s="194">
        <v>1726</v>
      </c>
      <c r="S34" s="194"/>
      <c r="T34" s="194"/>
      <c r="U34" s="194"/>
      <c r="V34" s="194">
        <v>6363</v>
      </c>
      <c r="W34" s="195">
        <v>58880</v>
      </c>
      <c r="X34" s="194"/>
      <c r="Y34" s="194">
        <v>309564</v>
      </c>
      <c r="Z34" s="196">
        <v>98607</v>
      </c>
    </row>
    <row r="35" spans="1:26" s="179" customFormat="1" ht="10.5" customHeight="1">
      <c r="A35" s="225" t="s">
        <v>148</v>
      </c>
      <c r="B35" s="235">
        <f t="shared" si="4"/>
        <v>497234</v>
      </c>
      <c r="C35" s="487"/>
      <c r="D35" s="196"/>
      <c r="E35" s="487"/>
      <c r="F35" s="196"/>
      <c r="G35" s="498">
        <f t="shared" si="3"/>
        <v>497234</v>
      </c>
      <c r="H35" s="194">
        <v>32917</v>
      </c>
      <c r="I35" s="194">
        <v>94850</v>
      </c>
      <c r="J35" s="194">
        <v>114548</v>
      </c>
      <c r="K35" s="194">
        <v>5297</v>
      </c>
      <c r="L35" s="194">
        <v>6010</v>
      </c>
      <c r="M35" s="194">
        <v>16759</v>
      </c>
      <c r="N35" s="194"/>
      <c r="O35" s="194">
        <v>18079</v>
      </c>
      <c r="P35" s="194">
        <v>4179</v>
      </c>
      <c r="Q35" s="194">
        <v>37347</v>
      </c>
      <c r="R35" s="194">
        <v>607</v>
      </c>
      <c r="S35" s="194"/>
      <c r="T35" s="194"/>
      <c r="U35" s="194"/>
      <c r="V35" s="194">
        <v>2240</v>
      </c>
      <c r="W35" s="195">
        <v>20725</v>
      </c>
      <c r="X35" s="194"/>
      <c r="Y35" s="194">
        <v>108967</v>
      </c>
      <c r="Z35" s="196">
        <v>34709</v>
      </c>
    </row>
    <row r="36" spans="1:26" s="179" customFormat="1" ht="10.5" customHeight="1">
      <c r="A36" s="225" t="s">
        <v>99</v>
      </c>
      <c r="B36" s="235">
        <f t="shared" si="4"/>
        <v>21809</v>
      </c>
      <c r="C36" s="487"/>
      <c r="D36" s="196"/>
      <c r="E36" s="487"/>
      <c r="F36" s="196"/>
      <c r="G36" s="498">
        <f t="shared" si="3"/>
        <v>21809</v>
      </c>
      <c r="H36" s="194">
        <v>2100</v>
      </c>
      <c r="I36" s="194">
        <v>5663</v>
      </c>
      <c r="J36" s="194">
        <v>1285</v>
      </c>
      <c r="K36" s="194">
        <v>500</v>
      </c>
      <c r="L36" s="194">
        <v>200</v>
      </c>
      <c r="M36" s="194">
        <v>840</v>
      </c>
      <c r="N36" s="194"/>
      <c r="O36" s="194">
        <v>1500</v>
      </c>
      <c r="P36" s="194">
        <v>135</v>
      </c>
      <c r="Q36" s="194">
        <v>2865</v>
      </c>
      <c r="R36" s="194"/>
      <c r="S36" s="194"/>
      <c r="T36" s="194"/>
      <c r="U36" s="194"/>
      <c r="V36" s="194">
        <v>135</v>
      </c>
      <c r="W36" s="195">
        <v>435</v>
      </c>
      <c r="X36" s="194"/>
      <c r="Y36" s="194">
        <v>4747</v>
      </c>
      <c r="Z36" s="196">
        <v>1404</v>
      </c>
    </row>
    <row r="37" spans="1:26" s="179" customFormat="1" ht="10.5" customHeight="1">
      <c r="A37" s="225" t="s">
        <v>100</v>
      </c>
      <c r="B37" s="235">
        <f t="shared" si="4"/>
        <v>122277</v>
      </c>
      <c r="C37" s="487"/>
      <c r="D37" s="196"/>
      <c r="E37" s="487"/>
      <c r="F37" s="196"/>
      <c r="G37" s="498">
        <f t="shared" si="3"/>
        <v>122277</v>
      </c>
      <c r="H37" s="194">
        <v>8545</v>
      </c>
      <c r="I37" s="194">
        <v>12657</v>
      </c>
      <c r="J37" s="194">
        <v>35235</v>
      </c>
      <c r="K37" s="194">
        <v>2126</v>
      </c>
      <c r="L37" s="194">
        <v>920</v>
      </c>
      <c r="M37" s="194">
        <v>2950</v>
      </c>
      <c r="N37" s="194"/>
      <c r="O37" s="194">
        <v>5230</v>
      </c>
      <c r="P37" s="194">
        <v>1390</v>
      </c>
      <c r="Q37" s="194">
        <v>8710</v>
      </c>
      <c r="R37" s="194"/>
      <c r="S37" s="194"/>
      <c r="T37" s="194"/>
      <c r="U37" s="194"/>
      <c r="V37" s="194">
        <v>615</v>
      </c>
      <c r="W37" s="195">
        <v>6370</v>
      </c>
      <c r="X37" s="194"/>
      <c r="Y37" s="194">
        <v>31169</v>
      </c>
      <c r="Z37" s="196">
        <v>6360</v>
      </c>
    </row>
    <row r="38" spans="1:26" s="179" customFormat="1" ht="10.5" customHeight="1">
      <c r="A38" s="225" t="s">
        <v>101</v>
      </c>
      <c r="B38" s="235">
        <f t="shared" si="4"/>
        <v>35432</v>
      </c>
      <c r="C38" s="487"/>
      <c r="D38" s="196"/>
      <c r="E38" s="487">
        <f>SUM(F38)</f>
        <v>402</v>
      </c>
      <c r="F38" s="196">
        <v>402</v>
      </c>
      <c r="G38" s="498">
        <f t="shared" si="3"/>
        <v>35030</v>
      </c>
      <c r="H38" s="194">
        <v>2258</v>
      </c>
      <c r="I38" s="194">
        <v>1199</v>
      </c>
      <c r="J38" s="194"/>
      <c r="K38" s="194">
        <v>753</v>
      </c>
      <c r="L38" s="194">
        <v>150</v>
      </c>
      <c r="M38" s="194">
        <v>3278</v>
      </c>
      <c r="N38" s="194">
        <v>3068</v>
      </c>
      <c r="O38" s="194">
        <v>5130</v>
      </c>
      <c r="P38" s="194">
        <v>2023</v>
      </c>
      <c r="Q38" s="194">
        <v>1506</v>
      </c>
      <c r="R38" s="194">
        <v>2374</v>
      </c>
      <c r="S38" s="194"/>
      <c r="T38" s="194"/>
      <c r="U38" s="194"/>
      <c r="V38" s="194">
        <v>376</v>
      </c>
      <c r="W38" s="195">
        <v>10620</v>
      </c>
      <c r="X38" s="194"/>
      <c r="Y38" s="194">
        <v>2295</v>
      </c>
      <c r="Z38" s="196"/>
    </row>
    <row r="39" spans="1:26" s="179" customFormat="1" ht="10.5" customHeight="1">
      <c r="A39" s="225" t="s">
        <v>391</v>
      </c>
      <c r="B39" s="235">
        <f t="shared" si="4"/>
        <v>66216</v>
      </c>
      <c r="C39" s="487">
        <f>SUM(D39)</f>
        <v>1166</v>
      </c>
      <c r="D39" s="196">
        <v>1166</v>
      </c>
      <c r="E39" s="487">
        <f>SUM(F39)</f>
        <v>2990</v>
      </c>
      <c r="F39" s="196">
        <v>2990</v>
      </c>
      <c r="G39" s="498">
        <f t="shared" si="3"/>
        <v>62060</v>
      </c>
      <c r="H39" s="194">
        <v>31808</v>
      </c>
      <c r="I39" s="194">
        <v>12310</v>
      </c>
      <c r="J39" s="194"/>
      <c r="K39" s="194">
        <v>2120</v>
      </c>
      <c r="L39" s="194"/>
      <c r="M39" s="194">
        <v>5380</v>
      </c>
      <c r="N39" s="194"/>
      <c r="O39" s="194">
        <v>47</v>
      </c>
      <c r="P39" s="194">
        <v>5845</v>
      </c>
      <c r="Q39" s="194">
        <v>4550</v>
      </c>
      <c r="R39" s="194"/>
      <c r="S39" s="194"/>
      <c r="T39" s="194"/>
      <c r="U39" s="194"/>
      <c r="V39" s="194"/>
      <c r="W39" s="195"/>
      <c r="X39" s="194"/>
      <c r="Y39" s="194"/>
      <c r="Z39" s="196"/>
    </row>
    <row r="40" spans="1:26" s="179" customFormat="1" ht="10.5" customHeight="1">
      <c r="A40" s="225" t="s">
        <v>249</v>
      </c>
      <c r="B40" s="235">
        <f t="shared" si="4"/>
        <v>233525</v>
      </c>
      <c r="C40" s="487">
        <f>SUM(D40)</f>
        <v>12555</v>
      </c>
      <c r="D40" s="196">
        <v>12555</v>
      </c>
      <c r="E40" s="487">
        <f>SUM(F40)</f>
        <v>9887</v>
      </c>
      <c r="F40" s="196">
        <v>9887</v>
      </c>
      <c r="G40" s="498">
        <f t="shared" si="3"/>
        <v>211083</v>
      </c>
      <c r="H40" s="194">
        <v>5233</v>
      </c>
      <c r="I40" s="194">
        <v>3206</v>
      </c>
      <c r="J40" s="194"/>
      <c r="K40" s="194">
        <v>2653</v>
      </c>
      <c r="L40" s="194"/>
      <c r="M40" s="194">
        <v>27970</v>
      </c>
      <c r="N40" s="194">
        <v>5375</v>
      </c>
      <c r="O40" s="194">
        <v>12388</v>
      </c>
      <c r="P40" s="194">
        <v>3448</v>
      </c>
      <c r="Q40" s="194">
        <v>1560</v>
      </c>
      <c r="R40" s="194">
        <v>36040</v>
      </c>
      <c r="S40" s="194">
        <v>4237</v>
      </c>
      <c r="T40" s="194">
        <v>748</v>
      </c>
      <c r="U40" s="194">
        <v>2445</v>
      </c>
      <c r="V40" s="194">
        <v>8479</v>
      </c>
      <c r="W40" s="195">
        <v>75908</v>
      </c>
      <c r="X40" s="194">
        <v>1353</v>
      </c>
      <c r="Y40" s="194">
        <v>20040</v>
      </c>
      <c r="Z40" s="196"/>
    </row>
    <row r="41" spans="1:26" s="179" customFormat="1" ht="11.25" customHeight="1">
      <c r="A41" s="225" t="s">
        <v>250</v>
      </c>
      <c r="B41" s="235">
        <f t="shared" si="4"/>
        <v>44850</v>
      </c>
      <c r="C41" s="487"/>
      <c r="D41" s="196"/>
      <c r="E41" s="487"/>
      <c r="F41" s="196"/>
      <c r="G41" s="498">
        <f t="shared" si="3"/>
        <v>44850</v>
      </c>
      <c r="H41" s="194">
        <v>1950</v>
      </c>
      <c r="I41" s="194">
        <v>5920</v>
      </c>
      <c r="J41" s="194">
        <v>6350</v>
      </c>
      <c r="K41" s="194">
        <v>450</v>
      </c>
      <c r="L41" s="194">
        <v>310</v>
      </c>
      <c r="M41" s="194">
        <v>1590</v>
      </c>
      <c r="N41" s="194"/>
      <c r="O41" s="194">
        <v>1550</v>
      </c>
      <c r="P41" s="194">
        <v>720</v>
      </c>
      <c r="Q41" s="194">
        <v>2390</v>
      </c>
      <c r="R41" s="194"/>
      <c r="S41" s="194"/>
      <c r="T41" s="194"/>
      <c r="U41" s="194"/>
      <c r="V41" s="194"/>
      <c r="W41" s="195">
        <v>2980</v>
      </c>
      <c r="X41" s="194"/>
      <c r="Y41" s="194">
        <v>18090</v>
      </c>
      <c r="Z41" s="196">
        <v>2550</v>
      </c>
    </row>
    <row r="42" spans="1:26" s="179" customFormat="1" ht="11.25" customHeight="1">
      <c r="A42" s="225" t="s">
        <v>319</v>
      </c>
      <c r="B42" s="235">
        <f t="shared" si="4"/>
        <v>12900</v>
      </c>
      <c r="C42" s="487"/>
      <c r="D42" s="196"/>
      <c r="E42" s="487"/>
      <c r="F42" s="196"/>
      <c r="G42" s="498">
        <f t="shared" si="3"/>
        <v>12900</v>
      </c>
      <c r="H42" s="194"/>
      <c r="I42" s="194"/>
      <c r="J42" s="194"/>
      <c r="K42" s="194"/>
      <c r="L42" s="194"/>
      <c r="M42" s="194">
        <v>3290</v>
      </c>
      <c r="N42" s="194">
        <v>2630</v>
      </c>
      <c r="O42" s="194">
        <v>4180</v>
      </c>
      <c r="P42" s="194">
        <v>1950</v>
      </c>
      <c r="Q42" s="194"/>
      <c r="R42" s="194">
        <v>850</v>
      </c>
      <c r="S42" s="194"/>
      <c r="T42" s="194"/>
      <c r="U42" s="194"/>
      <c r="V42" s="194"/>
      <c r="W42" s="195"/>
      <c r="X42" s="194"/>
      <c r="Y42" s="194"/>
      <c r="Z42" s="196"/>
    </row>
    <row r="43" spans="1:26" s="179" customFormat="1" ht="11.25" customHeight="1">
      <c r="A43" s="225" t="s">
        <v>251</v>
      </c>
      <c r="B43" s="235">
        <f t="shared" si="4"/>
        <v>15787</v>
      </c>
      <c r="C43" s="487">
        <f>SUM(D43)</f>
        <v>184</v>
      </c>
      <c r="D43" s="196">
        <v>184</v>
      </c>
      <c r="E43" s="487">
        <f>SUM(F43)</f>
        <v>92</v>
      </c>
      <c r="F43" s="354">
        <v>92</v>
      </c>
      <c r="G43" s="498">
        <f t="shared" si="3"/>
        <v>15511</v>
      </c>
      <c r="H43" s="194"/>
      <c r="I43" s="194">
        <v>66</v>
      </c>
      <c r="J43" s="194">
        <v>42</v>
      </c>
      <c r="K43" s="194">
        <v>33</v>
      </c>
      <c r="L43" s="194"/>
      <c r="M43" s="194">
        <v>698</v>
      </c>
      <c r="N43" s="194">
        <v>66</v>
      </c>
      <c r="O43" s="194">
        <v>399</v>
      </c>
      <c r="P43" s="194">
        <v>100</v>
      </c>
      <c r="Q43" s="194">
        <v>33</v>
      </c>
      <c r="R43" s="194">
        <v>199</v>
      </c>
      <c r="S43" s="194">
        <v>66</v>
      </c>
      <c r="T43" s="194">
        <v>66</v>
      </c>
      <c r="U43" s="194">
        <v>66</v>
      </c>
      <c r="V43" s="194">
        <v>66</v>
      </c>
      <c r="W43" s="195">
        <v>1578</v>
      </c>
      <c r="X43" s="194">
        <v>100</v>
      </c>
      <c r="Y43" s="194">
        <v>11933</v>
      </c>
      <c r="Z43" s="196"/>
    </row>
    <row r="44" spans="1:26" s="179" customFormat="1" ht="10.5" customHeight="1" thickBot="1">
      <c r="A44" s="229" t="s">
        <v>252</v>
      </c>
      <c r="B44" s="236">
        <f t="shared" si="4"/>
        <v>25000</v>
      </c>
      <c r="C44" s="491"/>
      <c r="D44" s="203"/>
      <c r="E44" s="491"/>
      <c r="F44" s="355"/>
      <c r="G44" s="499">
        <f t="shared" si="3"/>
        <v>25000</v>
      </c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2"/>
      <c r="X44" s="201"/>
      <c r="Y44" s="201">
        <v>25000</v>
      </c>
      <c r="Z44" s="203"/>
    </row>
    <row r="45" spans="1:26" s="179" customFormat="1" ht="10.5" customHeight="1" thickBot="1">
      <c r="A45" s="173" t="s">
        <v>8</v>
      </c>
      <c r="B45" s="231">
        <f t="shared" si="4"/>
        <v>4169753</v>
      </c>
      <c r="C45" s="492">
        <f>SUM(C28:C43)</f>
        <v>45346</v>
      </c>
      <c r="D45" s="208">
        <f>SUM(D28:D43)</f>
        <v>45346</v>
      </c>
      <c r="E45" s="492">
        <f>SUM(E28:E43)</f>
        <v>39675</v>
      </c>
      <c r="F45" s="207">
        <f>SUM(F28:F44)</f>
        <v>39675</v>
      </c>
      <c r="G45" s="502">
        <f t="shared" si="3"/>
        <v>4084732</v>
      </c>
      <c r="H45" s="206">
        <f aca="true" t="shared" si="5" ref="H45:Z45">SUM(H28:H44)</f>
        <v>432620</v>
      </c>
      <c r="I45" s="206">
        <f t="shared" si="5"/>
        <v>525604</v>
      </c>
      <c r="J45" s="206">
        <f t="shared" si="5"/>
        <v>485084</v>
      </c>
      <c r="K45" s="206">
        <f t="shared" si="5"/>
        <v>49379</v>
      </c>
      <c r="L45" s="206">
        <f t="shared" si="5"/>
        <v>79095</v>
      </c>
      <c r="M45" s="206">
        <f t="shared" si="5"/>
        <v>318789</v>
      </c>
      <c r="N45" s="206">
        <f t="shared" si="5"/>
        <v>55969</v>
      </c>
      <c r="O45" s="206">
        <f t="shared" si="5"/>
        <v>247632</v>
      </c>
      <c r="P45" s="206">
        <f t="shared" si="5"/>
        <v>97549</v>
      </c>
      <c r="Q45" s="206">
        <f t="shared" si="5"/>
        <v>208857</v>
      </c>
      <c r="R45" s="206">
        <f t="shared" si="5"/>
        <v>88816</v>
      </c>
      <c r="S45" s="206">
        <f t="shared" si="5"/>
        <v>7623</v>
      </c>
      <c r="T45" s="206">
        <f t="shared" si="5"/>
        <v>4300</v>
      </c>
      <c r="U45" s="206">
        <f t="shared" si="5"/>
        <v>5997</v>
      </c>
      <c r="V45" s="206">
        <f t="shared" si="5"/>
        <v>59281</v>
      </c>
      <c r="W45" s="206">
        <f t="shared" si="5"/>
        <v>656373</v>
      </c>
      <c r="X45" s="523">
        <f>SUM(X29:X44)</f>
        <v>4453</v>
      </c>
      <c r="Y45" s="206">
        <f t="shared" si="5"/>
        <v>612725</v>
      </c>
      <c r="Z45" s="207">
        <f t="shared" si="5"/>
        <v>144586</v>
      </c>
    </row>
    <row r="46" spans="1:26" s="179" customFormat="1" ht="10.5" customHeight="1" thickBot="1">
      <c r="A46" s="227" t="s">
        <v>9</v>
      </c>
      <c r="B46" s="356">
        <f t="shared" si="4"/>
        <v>81673</v>
      </c>
      <c r="C46" s="527">
        <f>SUM(D46)</f>
        <v>43500</v>
      </c>
      <c r="D46" s="208">
        <v>43500</v>
      </c>
      <c r="E46" s="493"/>
      <c r="F46" s="357"/>
      <c r="G46" s="500">
        <f t="shared" si="3"/>
        <v>38173</v>
      </c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9">
        <v>38173</v>
      </c>
      <c r="X46" s="208"/>
      <c r="Y46" s="208"/>
      <c r="Z46" s="210"/>
    </row>
    <row r="47" spans="1:26" s="179" customFormat="1" ht="10.5" customHeight="1" thickBot="1">
      <c r="A47" s="510" t="s">
        <v>28</v>
      </c>
      <c r="B47" s="511">
        <f t="shared" si="4"/>
        <v>4251426</v>
      </c>
      <c r="C47" s="494">
        <f>SUM(C45+C46)</f>
        <v>88846</v>
      </c>
      <c r="D47" s="512">
        <f>SUM(D45:D46)</f>
        <v>88846</v>
      </c>
      <c r="E47" s="494">
        <f>SUM(E45+E46)</f>
        <v>39675</v>
      </c>
      <c r="F47" s="512">
        <f>SUM(F45:F46)</f>
        <v>39675</v>
      </c>
      <c r="G47" s="503">
        <f t="shared" si="3"/>
        <v>4122905</v>
      </c>
      <c r="H47" s="513">
        <f aca="true" t="shared" si="6" ref="H47:Z47">SUM(H45:H46)</f>
        <v>432620</v>
      </c>
      <c r="I47" s="513">
        <f t="shared" si="6"/>
        <v>525604</v>
      </c>
      <c r="J47" s="513">
        <f t="shared" si="6"/>
        <v>485084</v>
      </c>
      <c r="K47" s="513">
        <f t="shared" si="6"/>
        <v>49379</v>
      </c>
      <c r="L47" s="513">
        <f t="shared" si="6"/>
        <v>79095</v>
      </c>
      <c r="M47" s="513">
        <f t="shared" si="6"/>
        <v>318789</v>
      </c>
      <c r="N47" s="513">
        <f t="shared" si="6"/>
        <v>55969</v>
      </c>
      <c r="O47" s="513">
        <f t="shared" si="6"/>
        <v>247632</v>
      </c>
      <c r="P47" s="513">
        <f t="shared" si="6"/>
        <v>97549</v>
      </c>
      <c r="Q47" s="513">
        <f>SUM(Q45:Q46)</f>
        <v>208857</v>
      </c>
      <c r="R47" s="513">
        <f>SUM(R45:R46)</f>
        <v>88816</v>
      </c>
      <c r="S47" s="513">
        <f>SUM(S45:S46)</f>
        <v>7623</v>
      </c>
      <c r="T47" s="513">
        <f t="shared" si="6"/>
        <v>4300</v>
      </c>
      <c r="U47" s="513">
        <f t="shared" si="6"/>
        <v>5997</v>
      </c>
      <c r="V47" s="513">
        <f t="shared" si="6"/>
        <v>59281</v>
      </c>
      <c r="W47" s="514">
        <f t="shared" si="6"/>
        <v>694546</v>
      </c>
      <c r="X47" s="513">
        <f>SUM(X45:X46)</f>
        <v>4453</v>
      </c>
      <c r="Y47" s="513">
        <f>SUM(Y45:Y46)</f>
        <v>612725</v>
      </c>
      <c r="Z47" s="512">
        <f t="shared" si="6"/>
        <v>144586</v>
      </c>
    </row>
    <row r="48" spans="1:26" s="179" customFormat="1" ht="12" customHeight="1" thickTop="1">
      <c r="A48" s="505" t="s">
        <v>24</v>
      </c>
      <c r="B48" s="498">
        <f t="shared" si="4"/>
        <v>2133035</v>
      </c>
      <c r="C48" s="490">
        <f>SUM(C26)</f>
        <v>17146</v>
      </c>
      <c r="D48" s="515">
        <f>SUM(D26)</f>
        <v>17146</v>
      </c>
      <c r="E48" s="490">
        <f>SUM(E26)</f>
        <v>12570</v>
      </c>
      <c r="F48" s="515">
        <f>SUM(F26)</f>
        <v>12570</v>
      </c>
      <c r="G48" s="501">
        <f t="shared" si="3"/>
        <v>2103319</v>
      </c>
      <c r="H48" s="516">
        <f>SUM(H26)</f>
        <v>219470</v>
      </c>
      <c r="I48" s="516">
        <f aca="true" t="shared" si="7" ref="I48:Z48">SUM(I26)</f>
        <v>161010</v>
      </c>
      <c r="J48" s="516">
        <f t="shared" si="7"/>
        <v>93870</v>
      </c>
      <c r="K48" s="516">
        <f t="shared" si="7"/>
        <v>9434</v>
      </c>
      <c r="L48" s="516">
        <f t="shared" si="7"/>
        <v>310</v>
      </c>
      <c r="M48" s="516">
        <f t="shared" si="7"/>
        <v>275689</v>
      </c>
      <c r="N48" s="516">
        <f t="shared" si="7"/>
        <v>21435</v>
      </c>
      <c r="O48" s="516">
        <f t="shared" si="7"/>
        <v>85903</v>
      </c>
      <c r="P48" s="516">
        <f t="shared" si="7"/>
        <v>59668</v>
      </c>
      <c r="Q48" s="516">
        <f t="shared" si="7"/>
        <v>78335</v>
      </c>
      <c r="R48" s="516">
        <f t="shared" si="7"/>
        <v>160185</v>
      </c>
      <c r="S48" s="516">
        <f t="shared" si="7"/>
        <v>4237</v>
      </c>
      <c r="T48" s="516">
        <f t="shared" si="7"/>
        <v>748</v>
      </c>
      <c r="U48" s="516">
        <f t="shared" si="7"/>
        <v>2445</v>
      </c>
      <c r="V48" s="516">
        <f t="shared" si="7"/>
        <v>84499</v>
      </c>
      <c r="W48" s="516">
        <f t="shared" si="7"/>
        <v>812836</v>
      </c>
      <c r="X48" s="516">
        <f t="shared" si="7"/>
        <v>1353</v>
      </c>
      <c r="Y48" s="516">
        <f t="shared" si="7"/>
        <v>29342</v>
      </c>
      <c r="Z48" s="515">
        <f t="shared" si="7"/>
        <v>2550</v>
      </c>
    </row>
    <row r="49" spans="1:26" s="179" customFormat="1" ht="9.75">
      <c r="A49" s="225" t="s">
        <v>253</v>
      </c>
      <c r="B49" s="235">
        <f t="shared" si="4"/>
        <v>391214</v>
      </c>
      <c r="C49" s="495"/>
      <c r="D49" s="200"/>
      <c r="E49" s="495"/>
      <c r="F49" s="200"/>
      <c r="G49" s="504">
        <f>SUM(H49:W49)</f>
        <v>391214</v>
      </c>
      <c r="H49" s="199"/>
      <c r="I49" s="199"/>
      <c r="J49" s="199">
        <v>391214</v>
      </c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8"/>
      <c r="X49" s="198"/>
      <c r="Y49" s="199"/>
      <c r="Z49" s="200"/>
    </row>
    <row r="50" spans="1:26" s="179" customFormat="1" ht="9.75">
      <c r="A50" s="225" t="s">
        <v>254</v>
      </c>
      <c r="B50" s="235">
        <f t="shared" si="4"/>
        <v>1645504</v>
      </c>
      <c r="C50" s="495">
        <f>SUM(D50)</f>
        <v>28200</v>
      </c>
      <c r="D50" s="200">
        <v>28200</v>
      </c>
      <c r="E50" s="495">
        <f>SUM(F50)</f>
        <v>27105</v>
      </c>
      <c r="F50" s="200">
        <v>27105</v>
      </c>
      <c r="G50" s="504">
        <f>SUM(H50:Z50)</f>
        <v>1590199</v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8"/>
      <c r="X50" s="526"/>
      <c r="Y50" s="358">
        <v>1590199</v>
      </c>
      <c r="Z50" s="200"/>
    </row>
    <row r="51" spans="1:26" s="179" customFormat="1" ht="10.5" thickBot="1">
      <c r="A51" s="359" t="s">
        <v>255</v>
      </c>
      <c r="B51" s="236">
        <f t="shared" si="4"/>
        <v>81673</v>
      </c>
      <c r="C51" s="495">
        <f>SUM(D51)</f>
        <v>43500</v>
      </c>
      <c r="D51" s="224">
        <v>43500</v>
      </c>
      <c r="E51" s="496"/>
      <c r="F51" s="360"/>
      <c r="G51" s="528">
        <f>SUM(H51:Z51)</f>
        <v>38173</v>
      </c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2">
        <v>38173</v>
      </c>
      <c r="X51" s="361"/>
      <c r="Y51" s="361"/>
      <c r="Z51" s="363"/>
    </row>
    <row r="52" spans="1:26" s="179" customFormat="1" ht="13.5" customHeight="1" thickBot="1">
      <c r="A52" s="517" t="s">
        <v>256</v>
      </c>
      <c r="B52" s="608">
        <v>0</v>
      </c>
      <c r="C52" s="609">
        <v>0</v>
      </c>
      <c r="D52" s="609">
        <v>0</v>
      </c>
      <c r="E52" s="609">
        <v>0</v>
      </c>
      <c r="F52" s="609">
        <v>0</v>
      </c>
      <c r="G52" s="608" t="s">
        <v>36</v>
      </c>
      <c r="H52" s="518">
        <f>SUM(H48+H49+H50+H51-H47)</f>
        <v>-213150</v>
      </c>
      <c r="I52" s="530">
        <f aca="true" t="shared" si="8" ref="I52:Z52">SUM(I48+I49+I50+I51-I47)</f>
        <v>-364594</v>
      </c>
      <c r="J52" s="539">
        <v>0</v>
      </c>
      <c r="K52" s="518">
        <f t="shared" si="8"/>
        <v>-39945</v>
      </c>
      <c r="L52" s="518">
        <f t="shared" si="8"/>
        <v>-78785</v>
      </c>
      <c r="M52" s="518">
        <f t="shared" si="8"/>
        <v>-43100</v>
      </c>
      <c r="N52" s="518">
        <f t="shared" si="8"/>
        <v>-34534</v>
      </c>
      <c r="O52" s="518">
        <f t="shared" si="8"/>
        <v>-161729</v>
      </c>
      <c r="P52" s="518">
        <f t="shared" si="8"/>
        <v>-37881</v>
      </c>
      <c r="Q52" s="518">
        <f t="shared" si="8"/>
        <v>-130522</v>
      </c>
      <c r="R52" s="518">
        <f t="shared" si="8"/>
        <v>71369</v>
      </c>
      <c r="S52" s="518">
        <f t="shared" si="8"/>
        <v>-3386</v>
      </c>
      <c r="T52" s="518">
        <f t="shared" si="8"/>
        <v>-3552</v>
      </c>
      <c r="U52" s="518">
        <f t="shared" si="8"/>
        <v>-3552</v>
      </c>
      <c r="V52" s="518">
        <f t="shared" si="8"/>
        <v>25218</v>
      </c>
      <c r="W52" s="518">
        <f t="shared" si="8"/>
        <v>156463</v>
      </c>
      <c r="X52" s="518">
        <f t="shared" si="8"/>
        <v>-3100</v>
      </c>
      <c r="Y52" s="518">
        <f t="shared" si="8"/>
        <v>1006816</v>
      </c>
      <c r="Z52" s="519">
        <f t="shared" si="8"/>
        <v>-142036</v>
      </c>
    </row>
    <row r="54" spans="4:6" ht="12.75">
      <c r="D54" s="221"/>
      <c r="E54" s="221"/>
      <c r="F54" s="221"/>
    </row>
    <row r="55" spans="4:6" ht="12.75">
      <c r="D55" s="222"/>
      <c r="E55" s="222"/>
      <c r="F55" s="222"/>
    </row>
    <row r="56" ht="12.75">
      <c r="I56" s="220"/>
    </row>
    <row r="57" ht="12.75">
      <c r="G57" s="223"/>
    </row>
  </sheetData>
  <sheetProtection/>
  <mergeCells count="4">
    <mergeCell ref="C12:D12"/>
    <mergeCell ref="E12:F12"/>
    <mergeCell ref="G12:Q12"/>
    <mergeCell ref="A10:Z10"/>
  </mergeCells>
  <printOptions/>
  <pageMargins left="0.31496062992125984" right="0.3937007874015748" top="0.3937007874015748" bottom="0.3937007874015748" header="0.5118110236220472" footer="0.5118110236220472"/>
  <pageSetup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Z56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4" width="7.7109375" style="0" customWidth="1"/>
    <col min="5" max="5" width="7.8515625" style="0" customWidth="1"/>
    <col min="6" max="6" width="7.7109375" style="0" customWidth="1"/>
    <col min="7" max="7" width="9.7109375" style="0" customWidth="1"/>
    <col min="8" max="8" width="8.421875" style="0" customWidth="1"/>
    <col min="9" max="10" width="8.57421875" style="0" customWidth="1"/>
    <col min="11" max="12" width="7.7109375" style="0" customWidth="1"/>
    <col min="13" max="13" width="8.421875" style="0" customWidth="1"/>
    <col min="14" max="14" width="7.8515625" style="0" customWidth="1"/>
    <col min="15" max="15" width="8.421875" style="0" customWidth="1"/>
    <col min="16" max="16" width="7.7109375" style="0" customWidth="1"/>
    <col min="17" max="17" width="8.421875" style="0" customWidth="1"/>
    <col min="18" max="18" width="8.28125" style="0" customWidth="1"/>
    <col min="19" max="19" width="7.00390625" style="0" customWidth="1"/>
    <col min="20" max="20" width="7.140625" style="0" customWidth="1"/>
    <col min="21" max="21" width="7.00390625" style="0" customWidth="1"/>
    <col min="22" max="22" width="7.7109375" style="0" customWidth="1"/>
    <col min="23" max="23" width="8.421875" style="0" customWidth="1"/>
    <col min="24" max="24" width="7.00390625" style="0" customWidth="1"/>
    <col min="25" max="25" width="9.421875" style="0" customWidth="1"/>
    <col min="26" max="26" width="8.421875" style="0" customWidth="1"/>
  </cols>
  <sheetData>
    <row r="9" spans="1:26" ht="20.25" customHeight="1">
      <c r="A9" s="713" t="s">
        <v>378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</row>
    <row r="10" spans="1:26" ht="20.25" customHeight="1" thickBot="1">
      <c r="A10" s="211"/>
      <c r="B10" s="211"/>
      <c r="C10" s="211"/>
      <c r="D10" s="211"/>
      <c r="E10" s="211"/>
      <c r="F10" s="21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 t="s">
        <v>191</v>
      </c>
    </row>
    <row r="11" spans="1:26" ht="13.5" customHeight="1" thickBot="1">
      <c r="A11" s="211"/>
      <c r="B11" s="211"/>
      <c r="C11" s="714" t="s">
        <v>257</v>
      </c>
      <c r="D11" s="715"/>
      <c r="E11" s="714" t="s">
        <v>283</v>
      </c>
      <c r="F11" s="715"/>
      <c r="G11" s="712" t="s">
        <v>258</v>
      </c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471"/>
      <c r="S11" s="471"/>
      <c r="T11" s="471"/>
      <c r="U11" s="471"/>
      <c r="V11" s="471"/>
      <c r="W11" s="471"/>
      <c r="X11" s="471"/>
      <c r="Y11" s="471"/>
      <c r="Z11" s="472"/>
    </row>
    <row r="12" spans="1:26" s="179" customFormat="1" ht="10.5" customHeight="1">
      <c r="A12" s="173"/>
      <c r="B12" s="232" t="s">
        <v>320</v>
      </c>
      <c r="C12" s="481" t="s">
        <v>320</v>
      </c>
      <c r="D12" s="228" t="s">
        <v>217</v>
      </c>
      <c r="E12" s="481" t="s">
        <v>320</v>
      </c>
      <c r="F12" s="228" t="s">
        <v>216</v>
      </c>
      <c r="G12" s="481" t="s">
        <v>320</v>
      </c>
      <c r="H12" s="175" t="s">
        <v>204</v>
      </c>
      <c r="I12" s="176" t="s">
        <v>205</v>
      </c>
      <c r="J12" s="176" t="s">
        <v>206</v>
      </c>
      <c r="K12" s="176" t="s">
        <v>207</v>
      </c>
      <c r="L12" s="176" t="s">
        <v>208</v>
      </c>
      <c r="M12" s="176" t="s">
        <v>209</v>
      </c>
      <c r="N12" s="176" t="s">
        <v>210</v>
      </c>
      <c r="O12" s="176" t="s">
        <v>210</v>
      </c>
      <c r="P12" s="176" t="s">
        <v>210</v>
      </c>
      <c r="Q12" s="174" t="s">
        <v>211</v>
      </c>
      <c r="R12" s="177" t="s">
        <v>212</v>
      </c>
      <c r="S12" s="176" t="s">
        <v>213</v>
      </c>
      <c r="T12" s="177" t="s">
        <v>214</v>
      </c>
      <c r="U12" s="177" t="s">
        <v>215</v>
      </c>
      <c r="V12" s="177" t="s">
        <v>218</v>
      </c>
      <c r="W12" s="177" t="s">
        <v>219</v>
      </c>
      <c r="X12" s="177" t="s">
        <v>388</v>
      </c>
      <c r="Y12" s="176" t="s">
        <v>220</v>
      </c>
      <c r="Z12" s="178" t="s">
        <v>221</v>
      </c>
    </row>
    <row r="13" spans="1:26" s="179" customFormat="1" ht="10.5" customHeight="1">
      <c r="A13" s="180"/>
      <c r="B13" s="233">
        <v>2013</v>
      </c>
      <c r="C13" s="482">
        <v>2013</v>
      </c>
      <c r="D13" s="217" t="s">
        <v>232</v>
      </c>
      <c r="E13" s="482">
        <v>2013</v>
      </c>
      <c r="F13" s="217" t="s">
        <v>231</v>
      </c>
      <c r="G13" s="482">
        <v>2013</v>
      </c>
      <c r="H13" s="181" t="s">
        <v>222</v>
      </c>
      <c r="I13" s="182" t="s">
        <v>223</v>
      </c>
      <c r="J13" s="182" t="s">
        <v>224</v>
      </c>
      <c r="K13" s="182"/>
      <c r="L13" s="182" t="s">
        <v>225</v>
      </c>
      <c r="M13" s="182" t="s">
        <v>222</v>
      </c>
      <c r="N13" s="182" t="s">
        <v>226</v>
      </c>
      <c r="O13" s="182" t="s">
        <v>227</v>
      </c>
      <c r="P13" s="182" t="s">
        <v>226</v>
      </c>
      <c r="Q13" s="183" t="s">
        <v>228</v>
      </c>
      <c r="R13" s="184" t="s">
        <v>229</v>
      </c>
      <c r="S13" s="182"/>
      <c r="T13" s="184"/>
      <c r="U13" s="184" t="s">
        <v>230</v>
      </c>
      <c r="V13" s="184" t="s">
        <v>233</v>
      </c>
      <c r="W13" s="184" t="s">
        <v>234</v>
      </c>
      <c r="X13" s="184" t="s">
        <v>389</v>
      </c>
      <c r="Y13" s="182" t="s">
        <v>235</v>
      </c>
      <c r="Z13" s="185" t="s">
        <v>236</v>
      </c>
    </row>
    <row r="14" spans="1:26" s="179" customFormat="1" ht="10.5" customHeight="1" thickBot="1">
      <c r="A14" s="186"/>
      <c r="B14" s="234" t="s">
        <v>308</v>
      </c>
      <c r="C14" s="483"/>
      <c r="D14" s="218" t="s">
        <v>239</v>
      </c>
      <c r="E14" s="497"/>
      <c r="F14" s="218"/>
      <c r="G14" s="483"/>
      <c r="H14" s="187" t="s">
        <v>233</v>
      </c>
      <c r="I14" s="188" t="s">
        <v>237</v>
      </c>
      <c r="J14" s="188"/>
      <c r="K14" s="188"/>
      <c r="L14" s="188" t="s">
        <v>309</v>
      </c>
      <c r="M14" s="188"/>
      <c r="N14" s="188">
        <v>26.28</v>
      </c>
      <c r="O14" s="188"/>
      <c r="P14" s="188">
        <v>27</v>
      </c>
      <c r="Q14" s="189"/>
      <c r="R14" s="190"/>
      <c r="S14" s="188"/>
      <c r="T14" s="191"/>
      <c r="U14" s="191" t="s">
        <v>238</v>
      </c>
      <c r="V14" s="191"/>
      <c r="W14" s="191"/>
      <c r="X14" s="191" t="s">
        <v>390</v>
      </c>
      <c r="Y14" s="188"/>
      <c r="Z14" s="192"/>
    </row>
    <row r="15" spans="1:26" s="179" customFormat="1" ht="10.5" customHeight="1" thickBot="1">
      <c r="A15" s="473" t="s">
        <v>23</v>
      </c>
      <c r="B15" s="474"/>
      <c r="C15" s="475"/>
      <c r="D15" s="476"/>
      <c r="E15" s="475"/>
      <c r="F15" s="476"/>
      <c r="G15" s="477"/>
      <c r="H15" s="478"/>
      <c r="I15" s="479"/>
      <c r="J15" s="479"/>
      <c r="K15" s="479"/>
      <c r="L15" s="479"/>
      <c r="M15" s="479"/>
      <c r="N15" s="479"/>
      <c r="O15" s="479"/>
      <c r="P15" s="480"/>
      <c r="Q15" s="479"/>
      <c r="R15" s="480"/>
      <c r="S15" s="479"/>
      <c r="T15" s="479"/>
      <c r="U15" s="480"/>
      <c r="V15" s="480"/>
      <c r="W15" s="480"/>
      <c r="X15" s="479"/>
      <c r="Y15" s="479"/>
      <c r="Z15" s="476"/>
    </row>
    <row r="16" spans="1:26" s="179" customFormat="1" ht="10.5" customHeight="1">
      <c r="A16" s="193" t="s">
        <v>240</v>
      </c>
      <c r="B16" s="235">
        <f>SUM(G16+E16+C16)</f>
        <v>75350</v>
      </c>
      <c r="C16" s="484"/>
      <c r="D16" s="196"/>
      <c r="E16" s="484"/>
      <c r="F16" s="196"/>
      <c r="G16" s="498">
        <f>SUM(H16:Z16)</f>
        <v>75350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>
        <v>75350</v>
      </c>
      <c r="R16" s="194"/>
      <c r="S16" s="194"/>
      <c r="T16" s="194"/>
      <c r="U16" s="194"/>
      <c r="V16" s="194"/>
      <c r="W16" s="195"/>
      <c r="X16" s="194"/>
      <c r="Y16" s="194"/>
      <c r="Z16" s="196"/>
    </row>
    <row r="17" spans="1:26" s="179" customFormat="1" ht="10.5" customHeight="1">
      <c r="A17" s="193" t="s">
        <v>241</v>
      </c>
      <c r="B17" s="235">
        <f aca="true" t="shared" si="0" ref="B17:B23">SUM(G17+E17+C17)</f>
        <v>215758</v>
      </c>
      <c r="C17" s="485"/>
      <c r="D17" s="196"/>
      <c r="E17" s="485"/>
      <c r="F17" s="196"/>
      <c r="G17" s="498">
        <f aca="true" t="shared" si="1" ref="G17:G23">SUM(H17:Z17)</f>
        <v>215758</v>
      </c>
      <c r="H17" s="219">
        <v>215758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194"/>
      <c r="Y17" s="194"/>
      <c r="Z17" s="196"/>
    </row>
    <row r="18" spans="1:26" s="179" customFormat="1" ht="10.5" customHeight="1">
      <c r="A18" s="193" t="s">
        <v>242</v>
      </c>
      <c r="B18" s="235">
        <f t="shared" si="0"/>
        <v>241260</v>
      </c>
      <c r="C18" s="486"/>
      <c r="D18" s="196"/>
      <c r="E18" s="486"/>
      <c r="F18" s="196"/>
      <c r="G18" s="498">
        <f t="shared" si="1"/>
        <v>241260</v>
      </c>
      <c r="H18" s="194"/>
      <c r="I18" s="194">
        <v>153250</v>
      </c>
      <c r="J18" s="194">
        <v>88010</v>
      </c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4"/>
      <c r="Y18" s="194"/>
      <c r="Z18" s="196"/>
    </row>
    <row r="19" spans="1:26" s="179" customFormat="1" ht="10.5" customHeight="1">
      <c r="A19" s="193" t="s">
        <v>143</v>
      </c>
      <c r="B19" s="235">
        <f t="shared" si="0"/>
        <v>516082</v>
      </c>
      <c r="C19" s="487">
        <f>SUM(D19)</f>
        <v>1140</v>
      </c>
      <c r="D19" s="196">
        <v>1140</v>
      </c>
      <c r="E19" s="487">
        <f>SUM(F19)</f>
        <v>1340</v>
      </c>
      <c r="F19" s="196">
        <v>1340</v>
      </c>
      <c r="G19" s="498">
        <f t="shared" si="1"/>
        <v>513602</v>
      </c>
      <c r="H19" s="194"/>
      <c r="I19" s="194"/>
      <c r="J19" s="194"/>
      <c r="K19" s="194">
        <v>6795</v>
      </c>
      <c r="L19" s="194"/>
      <c r="M19" s="194">
        <v>2150</v>
      </c>
      <c r="N19" s="194">
        <v>5590</v>
      </c>
      <c r="O19" s="194">
        <v>7322</v>
      </c>
      <c r="P19" s="194"/>
      <c r="Q19" s="194"/>
      <c r="R19" s="194"/>
      <c r="S19" s="194"/>
      <c r="T19" s="194"/>
      <c r="U19" s="194"/>
      <c r="V19" s="194">
        <v>43210</v>
      </c>
      <c r="W19" s="195">
        <v>448535</v>
      </c>
      <c r="X19" s="194"/>
      <c r="Y19" s="194"/>
      <c r="Z19" s="196"/>
    </row>
    <row r="20" spans="1:26" s="179" customFormat="1" ht="10.5" customHeight="1">
      <c r="A20" s="193" t="s">
        <v>243</v>
      </c>
      <c r="B20" s="235">
        <f t="shared" si="0"/>
        <v>488143</v>
      </c>
      <c r="C20" s="486"/>
      <c r="D20" s="196"/>
      <c r="E20" s="487"/>
      <c r="F20" s="196"/>
      <c r="G20" s="498">
        <f t="shared" si="1"/>
        <v>488143</v>
      </c>
      <c r="H20" s="194"/>
      <c r="I20" s="194"/>
      <c r="J20" s="194"/>
      <c r="K20" s="194"/>
      <c r="L20" s="194"/>
      <c r="M20" s="194">
        <v>237050</v>
      </c>
      <c r="N20" s="194">
        <v>11780</v>
      </c>
      <c r="O20" s="194">
        <v>54910</v>
      </c>
      <c r="P20" s="194">
        <v>56500</v>
      </c>
      <c r="Q20" s="194"/>
      <c r="R20" s="194">
        <v>125940</v>
      </c>
      <c r="S20" s="194"/>
      <c r="T20" s="194"/>
      <c r="U20" s="194"/>
      <c r="V20" s="194"/>
      <c r="W20" s="195">
        <v>1963</v>
      </c>
      <c r="X20" s="194"/>
      <c r="Y20" s="194"/>
      <c r="Z20" s="196"/>
    </row>
    <row r="21" spans="1:26" s="179" customFormat="1" ht="10.5" customHeight="1">
      <c r="A21" s="225" t="s">
        <v>244</v>
      </c>
      <c r="B21" s="235">
        <f t="shared" si="0"/>
        <v>352653</v>
      </c>
      <c r="C21" s="487">
        <f>SUM(D21)</f>
        <v>3610</v>
      </c>
      <c r="D21" s="196">
        <v>3610</v>
      </c>
      <c r="E21" s="487">
        <f>SUM(F21)</f>
        <v>1480</v>
      </c>
      <c r="F21" s="196">
        <v>1480</v>
      </c>
      <c r="G21" s="498">
        <f t="shared" si="1"/>
        <v>347563</v>
      </c>
      <c r="H21" s="194"/>
      <c r="I21" s="194"/>
      <c r="J21" s="194"/>
      <c r="K21" s="194"/>
      <c r="L21" s="194"/>
      <c r="M21" s="194">
        <v>8150</v>
      </c>
      <c r="N21" s="194"/>
      <c r="O21" s="194">
        <v>10150</v>
      </c>
      <c r="P21" s="194"/>
      <c r="Q21" s="194"/>
      <c r="R21" s="194"/>
      <c r="S21" s="194"/>
      <c r="T21" s="194"/>
      <c r="U21" s="194"/>
      <c r="V21" s="194">
        <v>33970</v>
      </c>
      <c r="W21" s="195">
        <v>295293</v>
      </c>
      <c r="X21" s="194"/>
      <c r="Y21" s="194"/>
      <c r="Z21" s="196"/>
    </row>
    <row r="22" spans="1:26" s="179" customFormat="1" ht="10.5" customHeight="1">
      <c r="A22" s="225" t="s">
        <v>245</v>
      </c>
      <c r="B22" s="235">
        <f t="shared" si="0"/>
        <v>44850</v>
      </c>
      <c r="C22" s="486"/>
      <c r="D22" s="196"/>
      <c r="E22" s="487"/>
      <c r="F22" s="196"/>
      <c r="G22" s="498">
        <f t="shared" si="1"/>
        <v>44850</v>
      </c>
      <c r="H22" s="194">
        <v>1950</v>
      </c>
      <c r="I22" s="194">
        <v>5920</v>
      </c>
      <c r="J22" s="194">
        <v>6350</v>
      </c>
      <c r="K22" s="194">
        <v>450</v>
      </c>
      <c r="L22" s="194">
        <v>310</v>
      </c>
      <c r="M22" s="194">
        <v>1590</v>
      </c>
      <c r="N22" s="194"/>
      <c r="O22" s="194">
        <v>1550</v>
      </c>
      <c r="P22" s="194">
        <v>720</v>
      </c>
      <c r="Q22" s="194">
        <v>2390</v>
      </c>
      <c r="R22" s="194"/>
      <c r="S22" s="194"/>
      <c r="T22" s="194"/>
      <c r="U22" s="194"/>
      <c r="V22" s="194"/>
      <c r="W22" s="195">
        <v>2980</v>
      </c>
      <c r="X22" s="194"/>
      <c r="Y22" s="194">
        <v>18090</v>
      </c>
      <c r="Z22" s="196">
        <v>2550</v>
      </c>
    </row>
    <row r="23" spans="1:26" s="179" customFormat="1" ht="10.5" customHeight="1">
      <c r="A23" s="225" t="s">
        <v>246</v>
      </c>
      <c r="B23" s="235">
        <f t="shared" si="0"/>
        <v>170</v>
      </c>
      <c r="C23" s="486"/>
      <c r="D23" s="196"/>
      <c r="E23" s="486"/>
      <c r="F23" s="196"/>
      <c r="G23" s="498">
        <f t="shared" si="1"/>
        <v>170</v>
      </c>
      <c r="H23" s="194"/>
      <c r="I23" s="197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194"/>
      <c r="Y23" s="194">
        <v>170</v>
      </c>
      <c r="Z23" s="196"/>
    </row>
    <row r="24" spans="1:26" s="179" customFormat="1" ht="10.5" customHeight="1" thickBot="1">
      <c r="A24" s="229" t="s">
        <v>247</v>
      </c>
      <c r="B24" s="236">
        <f>SUM(G24+E24+C24)</f>
        <v>220412</v>
      </c>
      <c r="C24" s="488">
        <f>SUM(D24)</f>
        <v>12555</v>
      </c>
      <c r="D24" s="203">
        <v>12555</v>
      </c>
      <c r="E24" s="488">
        <f>SUM(F24)</f>
        <v>9887</v>
      </c>
      <c r="F24" s="203">
        <v>9887</v>
      </c>
      <c r="G24" s="499">
        <f>SUM(H24:Z24)</f>
        <v>197970</v>
      </c>
      <c r="H24" s="201">
        <v>2970</v>
      </c>
      <c r="I24" s="201">
        <v>2040</v>
      </c>
      <c r="J24" s="201"/>
      <c r="K24" s="201">
        <v>2234</v>
      </c>
      <c r="L24" s="201"/>
      <c r="M24" s="201">
        <v>28105</v>
      </c>
      <c r="N24" s="201">
        <v>5375</v>
      </c>
      <c r="O24" s="201">
        <v>12101</v>
      </c>
      <c r="P24" s="201">
        <v>3448</v>
      </c>
      <c r="Q24" s="201">
        <v>955</v>
      </c>
      <c r="R24" s="201">
        <v>36040</v>
      </c>
      <c r="S24" s="201">
        <v>4237</v>
      </c>
      <c r="T24" s="201">
        <v>748</v>
      </c>
      <c r="U24" s="201">
        <v>2445</v>
      </c>
      <c r="V24" s="201">
        <v>9806</v>
      </c>
      <c r="W24" s="202">
        <v>75018</v>
      </c>
      <c r="X24" s="201">
        <v>1353</v>
      </c>
      <c r="Y24" s="201">
        <v>11095</v>
      </c>
      <c r="Z24" s="203"/>
    </row>
    <row r="25" spans="1:26" s="179" customFormat="1" ht="10.5" customHeight="1" thickBot="1">
      <c r="A25" s="531" t="s">
        <v>24</v>
      </c>
      <c r="B25" s="489">
        <f>SUM(G25+E25+C25)</f>
        <v>2154678</v>
      </c>
      <c r="C25" s="489">
        <f aca="true" t="shared" si="2" ref="C25:Z25">SUM(C16:C24)</f>
        <v>17305</v>
      </c>
      <c r="D25" s="541">
        <f t="shared" si="2"/>
        <v>17305</v>
      </c>
      <c r="E25" s="489">
        <f>SUM(E16:E24)</f>
        <v>12707</v>
      </c>
      <c r="F25" s="541">
        <f>SUM(F16:F24)</f>
        <v>12707</v>
      </c>
      <c r="G25" s="500">
        <f t="shared" si="2"/>
        <v>2124666</v>
      </c>
      <c r="H25" s="542">
        <f t="shared" si="2"/>
        <v>220678</v>
      </c>
      <c r="I25" s="542">
        <f t="shared" si="2"/>
        <v>161210</v>
      </c>
      <c r="J25" s="542">
        <f t="shared" si="2"/>
        <v>94360</v>
      </c>
      <c r="K25" s="542">
        <f t="shared" si="2"/>
        <v>9479</v>
      </c>
      <c r="L25" s="542">
        <f t="shared" si="2"/>
        <v>310</v>
      </c>
      <c r="M25" s="542">
        <f t="shared" si="2"/>
        <v>277045</v>
      </c>
      <c r="N25" s="542">
        <f t="shared" si="2"/>
        <v>22745</v>
      </c>
      <c r="O25" s="542">
        <f t="shared" si="2"/>
        <v>86033</v>
      </c>
      <c r="P25" s="542">
        <f t="shared" si="2"/>
        <v>60668</v>
      </c>
      <c r="Q25" s="542">
        <f t="shared" si="2"/>
        <v>78695</v>
      </c>
      <c r="R25" s="542">
        <f t="shared" si="2"/>
        <v>161980</v>
      </c>
      <c r="S25" s="542">
        <f t="shared" si="2"/>
        <v>4237</v>
      </c>
      <c r="T25" s="542">
        <f t="shared" si="2"/>
        <v>748</v>
      </c>
      <c r="U25" s="542">
        <f t="shared" si="2"/>
        <v>2445</v>
      </c>
      <c r="V25" s="542">
        <f t="shared" si="2"/>
        <v>86986</v>
      </c>
      <c r="W25" s="542">
        <f t="shared" si="2"/>
        <v>823789</v>
      </c>
      <c r="X25" s="542">
        <f t="shared" si="2"/>
        <v>1353</v>
      </c>
      <c r="Y25" s="542">
        <f t="shared" si="2"/>
        <v>29355</v>
      </c>
      <c r="Z25" s="541">
        <f t="shared" si="2"/>
        <v>2550</v>
      </c>
    </row>
    <row r="26" spans="1:26" s="179" customFormat="1" ht="10.5" customHeight="1">
      <c r="A26" s="505" t="s">
        <v>22</v>
      </c>
      <c r="B26" s="520"/>
      <c r="C26" s="490"/>
      <c r="D26" s="507"/>
      <c r="E26" s="490"/>
      <c r="F26" s="507"/>
      <c r="G26" s="501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9"/>
      <c r="X26" s="540"/>
      <c r="Y26" s="508"/>
      <c r="Z26" s="507"/>
    </row>
    <row r="27" spans="1:26" s="179" customFormat="1" ht="10.5" customHeight="1">
      <c r="A27" s="225" t="s">
        <v>91</v>
      </c>
      <c r="B27" s="235">
        <f>SUM(G27+E27+C27)</f>
        <v>392218</v>
      </c>
      <c r="C27" s="487">
        <f>SUM(D27)</f>
        <v>166</v>
      </c>
      <c r="D27" s="196">
        <v>166</v>
      </c>
      <c r="E27" s="487">
        <f>SUM(F27)</f>
        <v>350</v>
      </c>
      <c r="F27" s="196">
        <v>350</v>
      </c>
      <c r="G27" s="498">
        <f aca="true" t="shared" si="3" ref="G27:G47">SUM(H27:Z27)</f>
        <v>391702</v>
      </c>
      <c r="H27" s="194">
        <v>202139</v>
      </c>
      <c r="I27" s="194">
        <v>60535</v>
      </c>
      <c r="J27" s="194">
        <v>1540</v>
      </c>
      <c r="K27" s="194">
        <v>2650</v>
      </c>
      <c r="L27" s="194">
        <v>18350</v>
      </c>
      <c r="M27" s="194">
        <v>11930</v>
      </c>
      <c r="N27" s="194">
        <v>3650</v>
      </c>
      <c r="O27" s="194">
        <v>8600</v>
      </c>
      <c r="P27" s="194">
        <v>2980</v>
      </c>
      <c r="Q27" s="194">
        <v>18720</v>
      </c>
      <c r="R27" s="194">
        <v>2250</v>
      </c>
      <c r="S27" s="194"/>
      <c r="T27" s="194">
        <v>166</v>
      </c>
      <c r="U27" s="194">
        <v>166</v>
      </c>
      <c r="V27" s="194">
        <v>1660</v>
      </c>
      <c r="W27" s="195">
        <v>17430</v>
      </c>
      <c r="X27" s="194"/>
      <c r="Y27" s="194">
        <v>38240</v>
      </c>
      <c r="Z27" s="196">
        <v>696</v>
      </c>
    </row>
    <row r="28" spans="1:26" s="179" customFormat="1" ht="10.5" customHeight="1">
      <c r="A28" s="225" t="s">
        <v>92</v>
      </c>
      <c r="B28" s="235">
        <f>SUM(G28+E28+C28)</f>
        <v>848175</v>
      </c>
      <c r="C28" s="487">
        <f>SUM(D28)</f>
        <v>26444</v>
      </c>
      <c r="D28" s="196">
        <v>26444</v>
      </c>
      <c r="E28" s="487">
        <f>SUM(F28)</f>
        <v>21451</v>
      </c>
      <c r="F28" s="196">
        <v>21451</v>
      </c>
      <c r="G28" s="498">
        <f t="shared" si="3"/>
        <v>800280</v>
      </c>
      <c r="H28" s="194">
        <v>37515</v>
      </c>
      <c r="I28" s="194">
        <v>41679</v>
      </c>
      <c r="J28" s="194"/>
      <c r="K28" s="194">
        <v>13701</v>
      </c>
      <c r="L28" s="194">
        <v>9196</v>
      </c>
      <c r="M28" s="194">
        <v>144430</v>
      </c>
      <c r="N28" s="194">
        <v>33009</v>
      </c>
      <c r="O28" s="194">
        <v>91875</v>
      </c>
      <c r="P28" s="194">
        <v>44954</v>
      </c>
      <c r="Q28" s="194">
        <v>18463</v>
      </c>
      <c r="R28" s="194">
        <v>33274</v>
      </c>
      <c r="S28" s="194"/>
      <c r="T28" s="194"/>
      <c r="U28" s="194"/>
      <c r="V28" s="194">
        <v>28276</v>
      </c>
      <c r="W28" s="195">
        <v>299231</v>
      </c>
      <c r="X28" s="194"/>
      <c r="Y28" s="194">
        <v>4677</v>
      </c>
      <c r="Z28" s="196"/>
    </row>
    <row r="29" spans="1:26" s="179" customFormat="1" ht="10.5" customHeight="1">
      <c r="A29" s="225" t="s">
        <v>93</v>
      </c>
      <c r="B29" s="235">
        <f aca="true" t="shared" si="4" ref="B29:B50">SUM(G29+E29+C29)</f>
        <v>219770</v>
      </c>
      <c r="C29" s="487">
        <f>SUM(D29)</f>
        <v>3330</v>
      </c>
      <c r="D29" s="196">
        <v>3330</v>
      </c>
      <c r="E29" s="487">
        <f>SUM(F29)</f>
        <v>2660</v>
      </c>
      <c r="F29" s="196">
        <v>2660</v>
      </c>
      <c r="G29" s="498">
        <f t="shared" si="3"/>
        <v>213780</v>
      </c>
      <c r="H29" s="194">
        <v>10700</v>
      </c>
      <c r="I29" s="194">
        <v>5300</v>
      </c>
      <c r="J29" s="194"/>
      <c r="K29" s="194">
        <v>2000</v>
      </c>
      <c r="L29" s="194">
        <v>1100</v>
      </c>
      <c r="M29" s="194">
        <v>36694</v>
      </c>
      <c r="N29" s="194">
        <v>4000</v>
      </c>
      <c r="O29" s="194">
        <v>33194</v>
      </c>
      <c r="P29" s="194">
        <v>5160</v>
      </c>
      <c r="Q29" s="194">
        <v>2980</v>
      </c>
      <c r="R29" s="194">
        <v>5160</v>
      </c>
      <c r="S29" s="194">
        <v>1660</v>
      </c>
      <c r="T29" s="194">
        <v>1660</v>
      </c>
      <c r="U29" s="194">
        <v>1660</v>
      </c>
      <c r="V29" s="194">
        <v>11880</v>
      </c>
      <c r="W29" s="195">
        <v>74684</v>
      </c>
      <c r="X29" s="194">
        <v>2000</v>
      </c>
      <c r="Y29" s="194">
        <v>13948</v>
      </c>
      <c r="Z29" s="196"/>
    </row>
    <row r="30" spans="1:26" s="179" customFormat="1" ht="10.5" customHeight="1">
      <c r="A30" s="225" t="s">
        <v>94</v>
      </c>
      <c r="B30" s="235">
        <f t="shared" si="4"/>
        <v>498</v>
      </c>
      <c r="C30" s="487"/>
      <c r="D30" s="196"/>
      <c r="E30" s="487"/>
      <c r="F30" s="196"/>
      <c r="G30" s="498">
        <f t="shared" si="3"/>
        <v>498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5"/>
      <c r="X30" s="194"/>
      <c r="Y30" s="194">
        <v>498</v>
      </c>
      <c r="Z30" s="196"/>
    </row>
    <row r="31" spans="1:26" s="179" customFormat="1" ht="10.5" customHeight="1">
      <c r="A31" s="225" t="s">
        <v>95</v>
      </c>
      <c r="B31" s="235">
        <f t="shared" si="4"/>
        <v>830</v>
      </c>
      <c r="C31" s="487"/>
      <c r="D31" s="196"/>
      <c r="E31" s="487"/>
      <c r="F31" s="196"/>
      <c r="G31" s="498">
        <f t="shared" si="3"/>
        <v>830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5"/>
      <c r="X31" s="194"/>
      <c r="Y31" s="194">
        <v>830</v>
      </c>
      <c r="Z31" s="196"/>
    </row>
    <row r="32" spans="1:26" s="179" customFormat="1" ht="10.5" customHeight="1">
      <c r="A32" s="225" t="s">
        <v>96</v>
      </c>
      <c r="B32" s="235">
        <f t="shared" si="4"/>
        <v>234695</v>
      </c>
      <c r="C32" s="487">
        <f>SUM(D32)</f>
        <v>1660</v>
      </c>
      <c r="D32" s="196">
        <v>1660</v>
      </c>
      <c r="E32" s="487">
        <f>SUM(F32)</f>
        <v>1980</v>
      </c>
      <c r="F32" s="196">
        <v>1980</v>
      </c>
      <c r="G32" s="498">
        <f t="shared" si="3"/>
        <v>231055</v>
      </c>
      <c r="H32" s="194">
        <v>4392</v>
      </c>
      <c r="I32" s="194">
        <v>13077</v>
      </c>
      <c r="J32" s="194">
        <v>664</v>
      </c>
      <c r="K32" s="194">
        <v>2390</v>
      </c>
      <c r="L32" s="194">
        <v>25891</v>
      </c>
      <c r="M32" s="194">
        <v>15550</v>
      </c>
      <c r="N32" s="194">
        <v>4671</v>
      </c>
      <c r="O32" s="194">
        <v>14100</v>
      </c>
      <c r="P32" s="194">
        <v>11315</v>
      </c>
      <c r="Q32" s="194">
        <v>3963</v>
      </c>
      <c r="R32" s="194">
        <v>6517</v>
      </c>
      <c r="S32" s="194">
        <v>1660</v>
      </c>
      <c r="T32" s="194">
        <v>1660</v>
      </c>
      <c r="U32" s="194">
        <v>1660</v>
      </c>
      <c r="V32" s="194">
        <v>4971</v>
      </c>
      <c r="W32" s="195">
        <v>95410</v>
      </c>
      <c r="X32" s="194">
        <v>1000</v>
      </c>
      <c r="Y32" s="194">
        <v>21904</v>
      </c>
      <c r="Z32" s="196">
        <v>260</v>
      </c>
    </row>
    <row r="33" spans="1:26" s="179" customFormat="1" ht="10.5" customHeight="1">
      <c r="A33" s="225" t="s">
        <v>97</v>
      </c>
      <c r="B33" s="235">
        <f t="shared" si="4"/>
        <v>1412596</v>
      </c>
      <c r="C33" s="487"/>
      <c r="D33" s="196"/>
      <c r="E33" s="487"/>
      <c r="F33" s="196"/>
      <c r="G33" s="498">
        <f t="shared" si="3"/>
        <v>1412596</v>
      </c>
      <c r="H33" s="194">
        <v>93513</v>
      </c>
      <c r="I33" s="194">
        <v>269462</v>
      </c>
      <c r="J33" s="194">
        <v>325420</v>
      </c>
      <c r="K33" s="194">
        <v>15046</v>
      </c>
      <c r="L33" s="194">
        <v>17072</v>
      </c>
      <c r="M33" s="194">
        <v>47611</v>
      </c>
      <c r="N33" s="194"/>
      <c r="O33" s="194">
        <v>51360</v>
      </c>
      <c r="P33" s="194">
        <v>11872</v>
      </c>
      <c r="Q33" s="194">
        <v>106100</v>
      </c>
      <c r="R33" s="194">
        <v>1726</v>
      </c>
      <c r="S33" s="194"/>
      <c r="T33" s="194"/>
      <c r="U33" s="194"/>
      <c r="V33" s="194">
        <v>6363</v>
      </c>
      <c r="W33" s="195">
        <v>58880</v>
      </c>
      <c r="X33" s="194"/>
      <c r="Y33" s="194">
        <v>309564</v>
      </c>
      <c r="Z33" s="196">
        <v>98607</v>
      </c>
    </row>
    <row r="34" spans="1:26" s="179" customFormat="1" ht="10.5" customHeight="1">
      <c r="A34" s="225" t="s">
        <v>148</v>
      </c>
      <c r="B34" s="235">
        <f t="shared" si="4"/>
        <v>497234</v>
      </c>
      <c r="C34" s="487"/>
      <c r="D34" s="196"/>
      <c r="E34" s="487"/>
      <c r="F34" s="196"/>
      <c r="G34" s="498">
        <f t="shared" si="3"/>
        <v>497234</v>
      </c>
      <c r="H34" s="194">
        <v>32917</v>
      </c>
      <c r="I34" s="194">
        <v>94850</v>
      </c>
      <c r="J34" s="194">
        <v>114548</v>
      </c>
      <c r="K34" s="194">
        <v>5297</v>
      </c>
      <c r="L34" s="194">
        <v>6010</v>
      </c>
      <c r="M34" s="194">
        <v>16759</v>
      </c>
      <c r="N34" s="194"/>
      <c r="O34" s="194">
        <v>18079</v>
      </c>
      <c r="P34" s="194">
        <v>4179</v>
      </c>
      <c r="Q34" s="194">
        <v>37347</v>
      </c>
      <c r="R34" s="194">
        <v>607</v>
      </c>
      <c r="S34" s="194"/>
      <c r="T34" s="194"/>
      <c r="U34" s="194"/>
      <c r="V34" s="194">
        <v>2240</v>
      </c>
      <c r="W34" s="195">
        <v>20725</v>
      </c>
      <c r="X34" s="194"/>
      <c r="Y34" s="194">
        <v>108967</v>
      </c>
      <c r="Z34" s="196">
        <v>34709</v>
      </c>
    </row>
    <row r="35" spans="1:26" s="179" customFormat="1" ht="10.5" customHeight="1">
      <c r="A35" s="225" t="s">
        <v>99</v>
      </c>
      <c r="B35" s="235">
        <f t="shared" si="4"/>
        <v>21869</v>
      </c>
      <c r="C35" s="487"/>
      <c r="D35" s="196"/>
      <c r="E35" s="487"/>
      <c r="F35" s="196"/>
      <c r="G35" s="498">
        <f t="shared" si="3"/>
        <v>21869</v>
      </c>
      <c r="H35" s="194">
        <v>2100</v>
      </c>
      <c r="I35" s="194">
        <v>5675</v>
      </c>
      <c r="J35" s="194">
        <v>1285</v>
      </c>
      <c r="K35" s="194">
        <v>500</v>
      </c>
      <c r="L35" s="194">
        <v>200</v>
      </c>
      <c r="M35" s="194">
        <v>840</v>
      </c>
      <c r="N35" s="194"/>
      <c r="O35" s="194">
        <v>1500</v>
      </c>
      <c r="P35" s="194">
        <v>135</v>
      </c>
      <c r="Q35" s="194">
        <v>2900</v>
      </c>
      <c r="R35" s="194"/>
      <c r="S35" s="194"/>
      <c r="T35" s="194"/>
      <c r="U35" s="194"/>
      <c r="V35" s="194">
        <v>135</v>
      </c>
      <c r="W35" s="195">
        <v>435</v>
      </c>
      <c r="X35" s="194"/>
      <c r="Y35" s="194">
        <v>4760</v>
      </c>
      <c r="Z35" s="196">
        <v>1404</v>
      </c>
    </row>
    <row r="36" spans="1:26" s="179" customFormat="1" ht="10.5" customHeight="1">
      <c r="A36" s="225" t="s">
        <v>100</v>
      </c>
      <c r="B36" s="235">
        <f t="shared" si="4"/>
        <v>122277</v>
      </c>
      <c r="C36" s="487"/>
      <c r="D36" s="196"/>
      <c r="E36" s="487"/>
      <c r="F36" s="196"/>
      <c r="G36" s="498">
        <f t="shared" si="3"/>
        <v>122277</v>
      </c>
      <c r="H36" s="194">
        <v>8545</v>
      </c>
      <c r="I36" s="194">
        <v>12657</v>
      </c>
      <c r="J36" s="194">
        <v>35655</v>
      </c>
      <c r="K36" s="194">
        <v>2126</v>
      </c>
      <c r="L36" s="194">
        <v>920</v>
      </c>
      <c r="M36" s="194">
        <v>2950</v>
      </c>
      <c r="N36" s="194"/>
      <c r="O36" s="194">
        <v>5230</v>
      </c>
      <c r="P36" s="194">
        <v>1390</v>
      </c>
      <c r="Q36" s="194">
        <v>8710</v>
      </c>
      <c r="R36" s="194"/>
      <c r="S36" s="194"/>
      <c r="T36" s="194"/>
      <c r="U36" s="194"/>
      <c r="V36" s="194">
        <v>615</v>
      </c>
      <c r="W36" s="195">
        <v>6370</v>
      </c>
      <c r="X36" s="194"/>
      <c r="Y36" s="194">
        <v>30749</v>
      </c>
      <c r="Z36" s="196">
        <v>6360</v>
      </c>
    </row>
    <row r="37" spans="1:26" s="179" customFormat="1" ht="10.5" customHeight="1">
      <c r="A37" s="225" t="s">
        <v>101</v>
      </c>
      <c r="B37" s="235">
        <f t="shared" si="4"/>
        <v>35472</v>
      </c>
      <c r="C37" s="487"/>
      <c r="D37" s="196"/>
      <c r="E37" s="487">
        <f>SUM(F37)</f>
        <v>402</v>
      </c>
      <c r="F37" s="196">
        <v>402</v>
      </c>
      <c r="G37" s="498">
        <f t="shared" si="3"/>
        <v>35070</v>
      </c>
      <c r="H37" s="194">
        <v>2258</v>
      </c>
      <c r="I37" s="194">
        <v>1199</v>
      </c>
      <c r="J37" s="194"/>
      <c r="K37" s="194">
        <v>753</v>
      </c>
      <c r="L37" s="194">
        <v>150</v>
      </c>
      <c r="M37" s="194">
        <v>3278</v>
      </c>
      <c r="N37" s="194">
        <v>3108</v>
      </c>
      <c r="O37" s="194">
        <v>5130</v>
      </c>
      <c r="P37" s="194">
        <v>2023</v>
      </c>
      <c r="Q37" s="194">
        <v>1506</v>
      </c>
      <c r="R37" s="194">
        <v>2374</v>
      </c>
      <c r="S37" s="194"/>
      <c r="T37" s="194"/>
      <c r="U37" s="194"/>
      <c r="V37" s="194">
        <v>376</v>
      </c>
      <c r="W37" s="195">
        <v>10620</v>
      </c>
      <c r="X37" s="194"/>
      <c r="Y37" s="194">
        <v>2295</v>
      </c>
      <c r="Z37" s="196"/>
    </row>
    <row r="38" spans="1:26" s="179" customFormat="1" ht="10.5" customHeight="1">
      <c r="A38" s="225" t="s">
        <v>248</v>
      </c>
      <c r="B38" s="235">
        <f t="shared" si="4"/>
        <v>66216</v>
      </c>
      <c r="C38" s="487">
        <f>SUM(D38)</f>
        <v>1166</v>
      </c>
      <c r="D38" s="196">
        <v>1166</v>
      </c>
      <c r="E38" s="487">
        <f>SUM(F38)</f>
        <v>2990</v>
      </c>
      <c r="F38" s="196">
        <v>2990</v>
      </c>
      <c r="G38" s="498">
        <f t="shared" si="3"/>
        <v>62060</v>
      </c>
      <c r="H38" s="194">
        <v>31808</v>
      </c>
      <c r="I38" s="194">
        <v>12310</v>
      </c>
      <c r="J38" s="194"/>
      <c r="K38" s="194">
        <v>2120</v>
      </c>
      <c r="L38" s="194"/>
      <c r="M38" s="194">
        <v>5380</v>
      </c>
      <c r="N38" s="194"/>
      <c r="O38" s="194">
        <v>47</v>
      </c>
      <c r="P38" s="194">
        <v>5845</v>
      </c>
      <c r="Q38" s="194">
        <v>4550</v>
      </c>
      <c r="R38" s="194"/>
      <c r="S38" s="194"/>
      <c r="T38" s="194"/>
      <c r="U38" s="194"/>
      <c r="V38" s="194"/>
      <c r="W38" s="195"/>
      <c r="X38" s="194"/>
      <c r="Y38" s="194"/>
      <c r="Z38" s="196"/>
    </row>
    <row r="39" spans="1:26" s="179" customFormat="1" ht="10.5" customHeight="1">
      <c r="A39" s="225" t="s">
        <v>249</v>
      </c>
      <c r="B39" s="235">
        <f t="shared" si="4"/>
        <v>235442</v>
      </c>
      <c r="C39" s="487">
        <f>SUM(D39)</f>
        <v>12555</v>
      </c>
      <c r="D39" s="196">
        <v>12555</v>
      </c>
      <c r="E39" s="487">
        <f>SUM(F39)</f>
        <v>9887</v>
      </c>
      <c r="F39" s="196">
        <v>9887</v>
      </c>
      <c r="G39" s="498">
        <f t="shared" si="3"/>
        <v>213000</v>
      </c>
      <c r="H39" s="194">
        <v>5211</v>
      </c>
      <c r="I39" s="194">
        <v>2217</v>
      </c>
      <c r="J39" s="194"/>
      <c r="K39" s="194">
        <v>2234</v>
      </c>
      <c r="L39" s="194"/>
      <c r="M39" s="194">
        <v>28105</v>
      </c>
      <c r="N39" s="194">
        <v>5375</v>
      </c>
      <c r="O39" s="194">
        <v>12388</v>
      </c>
      <c r="P39" s="194">
        <v>3448</v>
      </c>
      <c r="Q39" s="194">
        <v>955</v>
      </c>
      <c r="R39" s="194">
        <v>36040</v>
      </c>
      <c r="S39" s="194">
        <v>4237</v>
      </c>
      <c r="T39" s="194">
        <v>748</v>
      </c>
      <c r="U39" s="194">
        <v>2445</v>
      </c>
      <c r="V39" s="194">
        <v>9806</v>
      </c>
      <c r="W39" s="195">
        <v>76918</v>
      </c>
      <c r="X39" s="194">
        <v>1353</v>
      </c>
      <c r="Y39" s="194">
        <v>21520</v>
      </c>
      <c r="Z39" s="196"/>
    </row>
    <row r="40" spans="1:26" s="179" customFormat="1" ht="11.25" customHeight="1">
      <c r="A40" s="225" t="s">
        <v>250</v>
      </c>
      <c r="B40" s="235">
        <f t="shared" si="4"/>
        <v>44330</v>
      </c>
      <c r="C40" s="487"/>
      <c r="D40" s="196"/>
      <c r="E40" s="487"/>
      <c r="F40" s="196"/>
      <c r="G40" s="498">
        <f t="shared" si="3"/>
        <v>44330</v>
      </c>
      <c r="H40" s="194">
        <v>1950</v>
      </c>
      <c r="I40" s="194">
        <v>5920</v>
      </c>
      <c r="J40" s="194">
        <v>6420</v>
      </c>
      <c r="K40" s="194">
        <v>450</v>
      </c>
      <c r="L40" s="194">
        <v>310</v>
      </c>
      <c r="M40" s="194">
        <v>1590</v>
      </c>
      <c r="N40" s="194"/>
      <c r="O40" s="194">
        <v>1550</v>
      </c>
      <c r="P40" s="194">
        <v>720</v>
      </c>
      <c r="Q40" s="194">
        <v>2390</v>
      </c>
      <c r="R40" s="194"/>
      <c r="S40" s="194"/>
      <c r="T40" s="194"/>
      <c r="U40" s="194"/>
      <c r="V40" s="194"/>
      <c r="W40" s="195">
        <v>2980</v>
      </c>
      <c r="X40" s="194"/>
      <c r="Y40" s="194">
        <v>17500</v>
      </c>
      <c r="Z40" s="196">
        <v>2550</v>
      </c>
    </row>
    <row r="41" spans="1:26" s="179" customFormat="1" ht="11.25" customHeight="1">
      <c r="A41" s="225" t="s">
        <v>319</v>
      </c>
      <c r="B41" s="235">
        <f t="shared" si="4"/>
        <v>13830</v>
      </c>
      <c r="C41" s="487"/>
      <c r="D41" s="196"/>
      <c r="E41" s="487"/>
      <c r="F41" s="196"/>
      <c r="G41" s="498">
        <f t="shared" si="3"/>
        <v>13830</v>
      </c>
      <c r="H41" s="194"/>
      <c r="I41" s="194"/>
      <c r="J41" s="194"/>
      <c r="K41" s="194"/>
      <c r="L41" s="194"/>
      <c r="M41" s="194">
        <v>3400</v>
      </c>
      <c r="N41" s="194">
        <v>2750</v>
      </c>
      <c r="O41" s="194">
        <v>4430</v>
      </c>
      <c r="P41" s="194">
        <v>2150</v>
      </c>
      <c r="Q41" s="194"/>
      <c r="R41" s="194">
        <v>1100</v>
      </c>
      <c r="S41" s="194"/>
      <c r="T41" s="194"/>
      <c r="U41" s="194"/>
      <c r="V41" s="194"/>
      <c r="W41" s="195"/>
      <c r="X41" s="194"/>
      <c r="Y41" s="194"/>
      <c r="Z41" s="196"/>
    </row>
    <row r="42" spans="1:26" s="179" customFormat="1" ht="11.25" customHeight="1">
      <c r="A42" s="225" t="s">
        <v>251</v>
      </c>
      <c r="B42" s="235">
        <f t="shared" si="4"/>
        <v>15944</v>
      </c>
      <c r="C42" s="487">
        <f>SUM(D42)</f>
        <v>184</v>
      </c>
      <c r="D42" s="196">
        <v>184</v>
      </c>
      <c r="E42" s="487">
        <f>SUM(F42)</f>
        <v>92</v>
      </c>
      <c r="F42" s="354">
        <v>92</v>
      </c>
      <c r="G42" s="498">
        <f t="shared" si="3"/>
        <v>15668</v>
      </c>
      <c r="H42" s="194"/>
      <c r="I42" s="194">
        <v>66</v>
      </c>
      <c r="J42" s="194">
        <v>42</v>
      </c>
      <c r="K42" s="194">
        <v>33</v>
      </c>
      <c r="L42" s="194"/>
      <c r="M42" s="194">
        <v>698</v>
      </c>
      <c r="N42" s="194">
        <v>66</v>
      </c>
      <c r="O42" s="194">
        <v>399</v>
      </c>
      <c r="P42" s="194">
        <v>100</v>
      </c>
      <c r="Q42" s="194">
        <v>33</v>
      </c>
      <c r="R42" s="194">
        <v>199</v>
      </c>
      <c r="S42" s="194">
        <v>66</v>
      </c>
      <c r="T42" s="194">
        <v>66</v>
      </c>
      <c r="U42" s="194">
        <v>66</v>
      </c>
      <c r="V42" s="194">
        <v>66</v>
      </c>
      <c r="W42" s="195">
        <v>1578</v>
      </c>
      <c r="X42" s="194">
        <v>100</v>
      </c>
      <c r="Y42" s="194">
        <v>12090</v>
      </c>
      <c r="Z42" s="196"/>
    </row>
    <row r="43" spans="1:26" s="179" customFormat="1" ht="10.5" customHeight="1" thickBot="1">
      <c r="A43" s="229" t="s">
        <v>252</v>
      </c>
      <c r="B43" s="236">
        <f t="shared" si="4"/>
        <v>30000</v>
      </c>
      <c r="C43" s="491"/>
      <c r="D43" s="203"/>
      <c r="E43" s="491"/>
      <c r="F43" s="355"/>
      <c r="G43" s="499">
        <f t="shared" si="3"/>
        <v>30000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2"/>
      <c r="X43" s="201"/>
      <c r="Y43" s="201">
        <v>30000</v>
      </c>
      <c r="Z43" s="203"/>
    </row>
    <row r="44" spans="1:26" s="179" customFormat="1" ht="10.5" customHeight="1" thickBot="1">
      <c r="A44" s="173" t="s">
        <v>8</v>
      </c>
      <c r="B44" s="231">
        <f t="shared" si="4"/>
        <v>4191396</v>
      </c>
      <c r="C44" s="492">
        <f>SUM(C27:C42)</f>
        <v>45505</v>
      </c>
      <c r="D44" s="208">
        <f>SUM(D27:D42)</f>
        <v>45505</v>
      </c>
      <c r="E44" s="492">
        <f>SUM(E27:E42)</f>
        <v>39812</v>
      </c>
      <c r="F44" s="207">
        <f>SUM(F27:F43)</f>
        <v>39812</v>
      </c>
      <c r="G44" s="502">
        <f t="shared" si="3"/>
        <v>4106079</v>
      </c>
      <c r="H44" s="206">
        <f aca="true" t="shared" si="5" ref="H44:Z44">SUM(H27:H43)</f>
        <v>433048</v>
      </c>
      <c r="I44" s="206">
        <f t="shared" si="5"/>
        <v>524947</v>
      </c>
      <c r="J44" s="206">
        <f t="shared" si="5"/>
        <v>485574</v>
      </c>
      <c r="K44" s="206">
        <f t="shared" si="5"/>
        <v>49300</v>
      </c>
      <c r="L44" s="206">
        <f t="shared" si="5"/>
        <v>79199</v>
      </c>
      <c r="M44" s="206">
        <f t="shared" si="5"/>
        <v>319215</v>
      </c>
      <c r="N44" s="206">
        <f t="shared" si="5"/>
        <v>56629</v>
      </c>
      <c r="O44" s="206">
        <f t="shared" si="5"/>
        <v>247882</v>
      </c>
      <c r="P44" s="206">
        <f t="shared" si="5"/>
        <v>96271</v>
      </c>
      <c r="Q44" s="206">
        <f t="shared" si="5"/>
        <v>208617</v>
      </c>
      <c r="R44" s="206">
        <f t="shared" si="5"/>
        <v>89247</v>
      </c>
      <c r="S44" s="206">
        <f t="shared" si="5"/>
        <v>7623</v>
      </c>
      <c r="T44" s="206">
        <f t="shared" si="5"/>
        <v>4300</v>
      </c>
      <c r="U44" s="206">
        <f t="shared" si="5"/>
        <v>5997</v>
      </c>
      <c r="V44" s="206">
        <f t="shared" si="5"/>
        <v>66388</v>
      </c>
      <c r="W44" s="206">
        <f t="shared" si="5"/>
        <v>665261</v>
      </c>
      <c r="X44" s="523">
        <f>SUM(X28:X43)</f>
        <v>4453</v>
      </c>
      <c r="Y44" s="206">
        <f t="shared" si="5"/>
        <v>617542</v>
      </c>
      <c r="Z44" s="207">
        <f t="shared" si="5"/>
        <v>144586</v>
      </c>
    </row>
    <row r="45" spans="1:26" s="179" customFormat="1" ht="10.5" customHeight="1">
      <c r="A45" s="543" t="s">
        <v>9</v>
      </c>
      <c r="B45" s="544">
        <f t="shared" si="4"/>
        <v>81673</v>
      </c>
      <c r="C45" s="527">
        <f>SUM(D45)</f>
        <v>43500</v>
      </c>
      <c r="D45" s="545">
        <v>43500</v>
      </c>
      <c r="E45" s="546"/>
      <c r="F45" s="547"/>
      <c r="G45" s="548">
        <f t="shared" si="3"/>
        <v>38173</v>
      </c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9">
        <v>38173</v>
      </c>
      <c r="X45" s="545"/>
      <c r="Y45" s="545"/>
      <c r="Z45" s="550"/>
    </row>
    <row r="46" spans="1:26" s="179" customFormat="1" ht="10.5" customHeight="1" thickBot="1">
      <c r="A46" s="510" t="s">
        <v>28</v>
      </c>
      <c r="B46" s="494">
        <f t="shared" si="4"/>
        <v>4273069</v>
      </c>
      <c r="C46" s="494">
        <f>SUM(C44+C45)</f>
        <v>89005</v>
      </c>
      <c r="D46" s="512">
        <f>SUM(D44:D45)</f>
        <v>89005</v>
      </c>
      <c r="E46" s="494">
        <f>SUM(E44+E45)</f>
        <v>39812</v>
      </c>
      <c r="F46" s="512">
        <f>SUM(F44:F45)</f>
        <v>39812</v>
      </c>
      <c r="G46" s="503">
        <f t="shared" si="3"/>
        <v>4144252</v>
      </c>
      <c r="H46" s="513">
        <f aca="true" t="shared" si="6" ref="H46:Z46">SUM(H44:H45)</f>
        <v>433048</v>
      </c>
      <c r="I46" s="513">
        <f t="shared" si="6"/>
        <v>524947</v>
      </c>
      <c r="J46" s="513">
        <f t="shared" si="6"/>
        <v>485574</v>
      </c>
      <c r="K46" s="513">
        <f t="shared" si="6"/>
        <v>49300</v>
      </c>
      <c r="L46" s="513">
        <f t="shared" si="6"/>
        <v>79199</v>
      </c>
      <c r="M46" s="513">
        <f t="shared" si="6"/>
        <v>319215</v>
      </c>
      <c r="N46" s="513">
        <f t="shared" si="6"/>
        <v>56629</v>
      </c>
      <c r="O46" s="513">
        <f t="shared" si="6"/>
        <v>247882</v>
      </c>
      <c r="P46" s="513">
        <f t="shared" si="6"/>
        <v>96271</v>
      </c>
      <c r="Q46" s="513">
        <f>SUM(Q44:Q45)</f>
        <v>208617</v>
      </c>
      <c r="R46" s="513">
        <f>SUM(R44:R45)</f>
        <v>89247</v>
      </c>
      <c r="S46" s="513">
        <f>SUM(S44:S45)</f>
        <v>7623</v>
      </c>
      <c r="T46" s="513">
        <f t="shared" si="6"/>
        <v>4300</v>
      </c>
      <c r="U46" s="513">
        <f t="shared" si="6"/>
        <v>5997</v>
      </c>
      <c r="V46" s="513">
        <f t="shared" si="6"/>
        <v>66388</v>
      </c>
      <c r="W46" s="514">
        <f t="shared" si="6"/>
        <v>703434</v>
      </c>
      <c r="X46" s="513">
        <f>SUM(X44:X45)</f>
        <v>4453</v>
      </c>
      <c r="Y46" s="513">
        <f>SUM(Y44:Y45)</f>
        <v>617542</v>
      </c>
      <c r="Z46" s="512">
        <f t="shared" si="6"/>
        <v>144586</v>
      </c>
    </row>
    <row r="47" spans="1:26" s="179" customFormat="1" ht="12" customHeight="1" thickTop="1">
      <c r="A47" s="505" t="s">
        <v>24</v>
      </c>
      <c r="B47" s="498">
        <f t="shared" si="4"/>
        <v>2154678</v>
      </c>
      <c r="C47" s="490">
        <f>SUM(C25)</f>
        <v>17305</v>
      </c>
      <c r="D47" s="515">
        <f>SUM(D25)</f>
        <v>17305</v>
      </c>
      <c r="E47" s="490">
        <f>SUM(E25)</f>
        <v>12707</v>
      </c>
      <c r="F47" s="515">
        <f>SUM(F25)</f>
        <v>12707</v>
      </c>
      <c r="G47" s="501">
        <f t="shared" si="3"/>
        <v>2124666</v>
      </c>
      <c r="H47" s="516">
        <f>SUM(H25)</f>
        <v>220678</v>
      </c>
      <c r="I47" s="516">
        <f aca="true" t="shared" si="7" ref="I47:Z47">SUM(I25)</f>
        <v>161210</v>
      </c>
      <c r="J47" s="516">
        <f t="shared" si="7"/>
        <v>94360</v>
      </c>
      <c r="K47" s="516">
        <f t="shared" si="7"/>
        <v>9479</v>
      </c>
      <c r="L47" s="516">
        <f t="shared" si="7"/>
        <v>310</v>
      </c>
      <c r="M47" s="516">
        <f t="shared" si="7"/>
        <v>277045</v>
      </c>
      <c r="N47" s="516">
        <f t="shared" si="7"/>
        <v>22745</v>
      </c>
      <c r="O47" s="516">
        <f t="shared" si="7"/>
        <v>86033</v>
      </c>
      <c r="P47" s="516">
        <f t="shared" si="7"/>
        <v>60668</v>
      </c>
      <c r="Q47" s="516">
        <f t="shared" si="7"/>
        <v>78695</v>
      </c>
      <c r="R47" s="516">
        <f t="shared" si="7"/>
        <v>161980</v>
      </c>
      <c r="S47" s="516">
        <f t="shared" si="7"/>
        <v>4237</v>
      </c>
      <c r="T47" s="516">
        <f t="shared" si="7"/>
        <v>748</v>
      </c>
      <c r="U47" s="516">
        <f t="shared" si="7"/>
        <v>2445</v>
      </c>
      <c r="V47" s="516">
        <f t="shared" si="7"/>
        <v>86986</v>
      </c>
      <c r="W47" s="516">
        <f t="shared" si="7"/>
        <v>823789</v>
      </c>
      <c r="X47" s="516">
        <f t="shared" si="7"/>
        <v>1353</v>
      </c>
      <c r="Y47" s="516">
        <f t="shared" si="7"/>
        <v>29355</v>
      </c>
      <c r="Z47" s="515">
        <f t="shared" si="7"/>
        <v>2550</v>
      </c>
    </row>
    <row r="48" spans="1:26" s="179" customFormat="1" ht="9.75">
      <c r="A48" s="225" t="s">
        <v>253</v>
      </c>
      <c r="B48" s="235">
        <f t="shared" si="4"/>
        <v>391214</v>
      </c>
      <c r="C48" s="495"/>
      <c r="D48" s="200"/>
      <c r="E48" s="495"/>
      <c r="F48" s="200"/>
      <c r="G48" s="504">
        <f>SUM(H48:W48)</f>
        <v>391214</v>
      </c>
      <c r="H48" s="199"/>
      <c r="I48" s="199"/>
      <c r="J48" s="199">
        <v>391214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8"/>
      <c r="X48" s="198"/>
      <c r="Y48" s="199"/>
      <c r="Z48" s="200"/>
    </row>
    <row r="49" spans="1:26" s="179" customFormat="1" ht="9.75">
      <c r="A49" s="225" t="s">
        <v>254</v>
      </c>
      <c r="B49" s="235">
        <f t="shared" si="4"/>
        <v>1645504</v>
      </c>
      <c r="C49" s="495">
        <f>SUM(D49)</f>
        <v>28200</v>
      </c>
      <c r="D49" s="200">
        <v>28200</v>
      </c>
      <c r="E49" s="495">
        <f>SUM(F49)</f>
        <v>27105</v>
      </c>
      <c r="F49" s="200">
        <v>27105</v>
      </c>
      <c r="G49" s="504">
        <f>SUM(H49:Z49)</f>
        <v>1590199</v>
      </c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8"/>
      <c r="X49" s="526"/>
      <c r="Y49" s="358">
        <v>1590199</v>
      </c>
      <c r="Z49" s="200"/>
    </row>
    <row r="50" spans="1:26" s="179" customFormat="1" ht="10.5" thickBot="1">
      <c r="A50" s="359" t="s">
        <v>255</v>
      </c>
      <c r="B50" s="236">
        <f t="shared" si="4"/>
        <v>81673</v>
      </c>
      <c r="C50" s="495">
        <f>SUM(D50)</f>
        <v>43500</v>
      </c>
      <c r="D50" s="224">
        <v>43500</v>
      </c>
      <c r="E50" s="496"/>
      <c r="F50" s="360"/>
      <c r="G50" s="528">
        <f>SUM(H50:Z50)</f>
        <v>38173</v>
      </c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2">
        <v>38173</v>
      </c>
      <c r="X50" s="361"/>
      <c r="Y50" s="361"/>
      <c r="Z50" s="363"/>
    </row>
    <row r="51" spans="1:26" s="179" customFormat="1" ht="10.5" thickBot="1">
      <c r="A51" s="517" t="s">
        <v>256</v>
      </c>
      <c r="B51" s="608">
        <v>0</v>
      </c>
      <c r="C51" s="609" t="s">
        <v>36</v>
      </c>
      <c r="D51" s="609" t="s">
        <v>36</v>
      </c>
      <c r="E51" s="609" t="s">
        <v>36</v>
      </c>
      <c r="F51" s="609" t="s">
        <v>36</v>
      </c>
      <c r="G51" s="608" t="s">
        <v>36</v>
      </c>
      <c r="H51" s="518">
        <f>SUM(H47+H48+H49+H50-H46)</f>
        <v>-212370</v>
      </c>
      <c r="I51" s="530">
        <f aca="true" t="shared" si="8" ref="I51:Z51">SUM(I47+I48+I49+I50-I46)</f>
        <v>-363737</v>
      </c>
      <c r="J51" s="536" t="s">
        <v>36</v>
      </c>
      <c r="K51" s="518">
        <f t="shared" si="8"/>
        <v>-39821</v>
      </c>
      <c r="L51" s="518">
        <f t="shared" si="8"/>
        <v>-78889</v>
      </c>
      <c r="M51" s="518">
        <f t="shared" si="8"/>
        <v>-42170</v>
      </c>
      <c r="N51" s="518">
        <f t="shared" si="8"/>
        <v>-33884</v>
      </c>
      <c r="O51" s="518">
        <f t="shared" si="8"/>
        <v>-161849</v>
      </c>
      <c r="P51" s="518">
        <f t="shared" si="8"/>
        <v>-35603</v>
      </c>
      <c r="Q51" s="518">
        <f t="shared" si="8"/>
        <v>-129922</v>
      </c>
      <c r="R51" s="518">
        <f t="shared" si="8"/>
        <v>72733</v>
      </c>
      <c r="S51" s="518">
        <f t="shared" si="8"/>
        <v>-3386</v>
      </c>
      <c r="T51" s="518">
        <f t="shared" si="8"/>
        <v>-3552</v>
      </c>
      <c r="U51" s="518">
        <f t="shared" si="8"/>
        <v>-3552</v>
      </c>
      <c r="V51" s="518">
        <f t="shared" si="8"/>
        <v>20598</v>
      </c>
      <c r="W51" s="518">
        <f t="shared" si="8"/>
        <v>158528</v>
      </c>
      <c r="X51" s="518">
        <f t="shared" si="8"/>
        <v>-3100</v>
      </c>
      <c r="Y51" s="518">
        <f t="shared" si="8"/>
        <v>1002012</v>
      </c>
      <c r="Z51" s="519">
        <f t="shared" si="8"/>
        <v>-142036</v>
      </c>
    </row>
    <row r="53" spans="4:6" ht="12.75">
      <c r="D53" s="221"/>
      <c r="E53" s="221"/>
      <c r="F53" s="221"/>
    </row>
    <row r="54" spans="4:6" ht="12.75">
      <c r="D54" s="222"/>
      <c r="E54" s="222"/>
      <c r="F54" s="222"/>
    </row>
    <row r="55" ht="12.75">
      <c r="I55" s="220"/>
    </row>
    <row r="56" ht="12.75">
      <c r="G56" s="223"/>
    </row>
  </sheetData>
  <sheetProtection/>
  <mergeCells count="4">
    <mergeCell ref="C11:D11"/>
    <mergeCell ref="E11:F11"/>
    <mergeCell ref="G11:Q11"/>
    <mergeCell ref="A9:Z9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5.57421875" style="0" customWidth="1"/>
    <col min="2" max="2" width="14.421875" style="0" customWidth="1"/>
    <col min="3" max="5" width="11.57421875" style="0" customWidth="1"/>
  </cols>
  <sheetData>
    <row r="1" spans="1:5" ht="18.75">
      <c r="A1" s="659" t="s">
        <v>108</v>
      </c>
      <c r="B1" s="659"/>
      <c r="C1" s="659"/>
      <c r="D1" s="659"/>
      <c r="E1" s="659"/>
    </row>
    <row r="2" spans="1:5" ht="18.75">
      <c r="A2" s="659" t="s">
        <v>380</v>
      </c>
      <c r="B2" s="659"/>
      <c r="C2" s="659"/>
      <c r="D2" s="659"/>
      <c r="E2" s="659"/>
    </row>
    <row r="3" spans="1:5" ht="18.75">
      <c r="A3" s="17"/>
      <c r="B3" s="17"/>
      <c r="C3" s="17"/>
      <c r="D3" s="17"/>
      <c r="E3" s="17"/>
    </row>
    <row r="4" spans="1:5" ht="18.75">
      <c r="A4" s="17"/>
      <c r="B4" s="17"/>
      <c r="C4" s="17"/>
      <c r="D4" s="17"/>
      <c r="E4" s="17"/>
    </row>
    <row r="5" spans="1:5" ht="19.5" thickBot="1">
      <c r="A5" s="17"/>
      <c r="B5" s="17"/>
      <c r="C5" s="17"/>
      <c r="D5" s="17"/>
      <c r="E5" s="408" t="s">
        <v>191</v>
      </c>
    </row>
    <row r="6" spans="1:5" ht="18" customHeight="1">
      <c r="A6" s="648" t="s">
        <v>34</v>
      </c>
      <c r="B6" s="369" t="s">
        <v>346</v>
      </c>
      <c r="C6" s="655">
        <v>2012</v>
      </c>
      <c r="D6" s="655">
        <v>2013</v>
      </c>
      <c r="E6" s="657">
        <v>2014</v>
      </c>
    </row>
    <row r="7" spans="1:5" ht="18" customHeight="1" thickBot="1">
      <c r="A7" s="649"/>
      <c r="B7" s="372" t="s">
        <v>347</v>
      </c>
      <c r="C7" s="656"/>
      <c r="D7" s="656"/>
      <c r="E7" s="658"/>
    </row>
    <row r="8" spans="1:5" ht="18" customHeight="1" thickBot="1">
      <c r="A8" s="374" t="s">
        <v>80</v>
      </c>
      <c r="B8" s="375">
        <f>SUM('VN-kom.7'!B10+'V-kom.8'!B10+'VN-kom.9'!B11)</f>
        <v>1514751</v>
      </c>
      <c r="C8" s="375">
        <f>SUM('VN-kom.7'!C10+'V-kom.8'!C10+'VN-kom.9'!C11)</f>
        <v>1492097</v>
      </c>
      <c r="D8" s="375">
        <f>SUM('VN-kom.7'!D10+'V-kom.8'!D10+'VN-kom.9'!D11)</f>
        <v>1522485</v>
      </c>
      <c r="E8" s="375">
        <f>SUM('VN-kom.7'!E10+'V-kom.8'!E10+'VN-kom.9'!E11)</f>
        <v>1536593</v>
      </c>
    </row>
    <row r="9" spans="1:5" ht="18" customHeight="1" thickTop="1">
      <c r="A9" s="42" t="s">
        <v>81</v>
      </c>
      <c r="B9" s="150">
        <f>SUM('V-8'!B11)</f>
        <v>75650</v>
      </c>
      <c r="C9" s="150">
        <f>SUM('V-8'!C11)</f>
        <v>74815</v>
      </c>
      <c r="D9" s="150">
        <f>SUM('V-8'!D11)</f>
        <v>74990</v>
      </c>
      <c r="E9" s="150">
        <f>SUM('V-8'!E11)</f>
        <v>75350</v>
      </c>
    </row>
    <row r="10" spans="1:5" ht="18" customHeight="1">
      <c r="A10" s="42" t="s">
        <v>323</v>
      </c>
      <c r="B10" s="150">
        <f>SUM('V-8'!B12)</f>
        <v>212324</v>
      </c>
      <c r="C10" s="150">
        <f>SUM('V-8'!C12)</f>
        <v>213572</v>
      </c>
      <c r="D10" s="150">
        <f>SUM('V-8'!D12)</f>
        <v>214550</v>
      </c>
      <c r="E10" s="150">
        <f>SUM('V-8'!E12)</f>
        <v>215758</v>
      </c>
    </row>
    <row r="11" spans="1:5" ht="18" customHeight="1">
      <c r="A11" s="42" t="s">
        <v>82</v>
      </c>
      <c r="B11" s="150">
        <f>SUM('V-8'!B13)</f>
        <v>243169</v>
      </c>
      <c r="C11" s="150">
        <f>SUM('V-8'!C13)</f>
        <v>239107</v>
      </c>
      <c r="D11" s="150">
        <f>SUM('V-8'!D13)</f>
        <v>240570</v>
      </c>
      <c r="E11" s="150">
        <f>SUM('V-8'!E13)</f>
        <v>241260</v>
      </c>
    </row>
    <row r="12" spans="1:5" ht="18" customHeight="1">
      <c r="A12" s="42" t="s">
        <v>83</v>
      </c>
      <c r="B12" s="150">
        <f>SUM('VN-kom.7'!B10+'V-8'!B14+'VN-kom.9'!B11)</f>
        <v>491432</v>
      </c>
      <c r="C12" s="150">
        <f>SUM('VN-kom.7'!C10+'V-8'!C14+'VN-kom.9'!C11)</f>
        <v>498309</v>
      </c>
      <c r="D12" s="150">
        <f>SUM('VN-kom.7'!D10+'V-8'!D14+'VN-kom.9'!D11)</f>
        <v>509120</v>
      </c>
      <c r="E12" s="150">
        <f>SUM('VN-kom.7'!E10+'V-8'!E14+'VN-kom.9'!E11)</f>
        <v>516082</v>
      </c>
    </row>
    <row r="13" spans="1:5" ht="18" customHeight="1" thickBot="1">
      <c r="A13" s="143" t="s">
        <v>84</v>
      </c>
      <c r="B13" s="152">
        <f>SUM('V-8'!B15)</f>
        <v>492176</v>
      </c>
      <c r="C13" s="152">
        <f>SUM('V-8'!C15)</f>
        <v>466294</v>
      </c>
      <c r="D13" s="152">
        <f>SUM('V-8'!D15)</f>
        <v>483255</v>
      </c>
      <c r="E13" s="152">
        <f>SUM('V-8'!E15)</f>
        <v>488143</v>
      </c>
    </row>
    <row r="14" spans="1:5" s="62" customFormat="1" ht="18" customHeight="1" thickBot="1" thickTop="1">
      <c r="A14" s="142" t="s">
        <v>85</v>
      </c>
      <c r="B14" s="153">
        <f>SUM('VN-kom.7'!B15+'V-kom.8'!B50+'VN-kom.9'!B15)</f>
        <v>339981</v>
      </c>
      <c r="C14" s="153">
        <f>SUM('VN-kom.7'!C15+'V-kom.8'!C50+'VN-kom.9'!C15)</f>
        <v>343870</v>
      </c>
      <c r="D14" s="153">
        <f>SUM('VN-kom.7'!D15+'V-kom.8'!D50+'VN-kom.9'!D15)</f>
        <v>347149</v>
      </c>
      <c r="E14" s="153">
        <f>SUM('VN-kom.7'!E15+'V-kom.8'!E50+'VN-kom.9'!E15)</f>
        <v>352653</v>
      </c>
    </row>
    <row r="15" spans="1:5" s="62" customFormat="1" ht="18" customHeight="1" thickTop="1">
      <c r="A15" s="461" t="s">
        <v>371</v>
      </c>
      <c r="B15" s="462">
        <f>SUM('V-8'!B17)</f>
        <v>7</v>
      </c>
      <c r="C15" s="462">
        <f>SUM('V-8'!C17)</f>
        <v>0</v>
      </c>
      <c r="D15" s="462">
        <f>SUM('V-8'!D17)</f>
        <v>0</v>
      </c>
      <c r="E15" s="462">
        <f>SUM('V-8'!E17)</f>
        <v>0</v>
      </c>
    </row>
    <row r="16" spans="1:5" ht="18" customHeight="1">
      <c r="A16" s="42" t="s">
        <v>86</v>
      </c>
      <c r="B16" s="150">
        <f>SUM('VN-kom.7'!B17+'V-kom.8'!B54+'VN-kom.9'!B16)</f>
        <v>338013</v>
      </c>
      <c r="C16" s="150">
        <f>SUM('VN-kom.7'!C17+'V-kom.8'!C54+'VN-kom.9'!C16)</f>
        <v>343870</v>
      </c>
      <c r="D16" s="150">
        <f>SUM('VN-kom.7'!D17+'V-kom.8'!D54+'VN-kom.9'!D16)</f>
        <v>347149</v>
      </c>
      <c r="E16" s="150">
        <f>SUM('VN-kom.7'!E17+'V-kom.8'!E54+'VN-kom.9'!E16)</f>
        <v>352653</v>
      </c>
    </row>
    <row r="17" spans="1:5" ht="18" customHeight="1" thickBot="1">
      <c r="A17" s="143" t="s">
        <v>293</v>
      </c>
      <c r="B17" s="152">
        <f>SUM('VN-kom.7'!B18+'V-kom.8'!B64)</f>
        <v>1961</v>
      </c>
      <c r="C17" s="152">
        <f>SUM('VN-kom.7'!C18+'V-kom.8'!C64)</f>
        <v>0</v>
      </c>
      <c r="D17" s="152">
        <f>SUM('VN-kom.7'!D18+'V-kom.8'!D64)</f>
        <v>0</v>
      </c>
      <c r="E17" s="152">
        <f>SUM('VN-kom.7'!E18+'V-kom.8'!E64)</f>
        <v>0</v>
      </c>
    </row>
    <row r="18" spans="1:5" s="62" customFormat="1" ht="18" customHeight="1" thickBot="1" thickTop="1">
      <c r="A18" s="142" t="s">
        <v>87</v>
      </c>
      <c r="B18" s="153">
        <f>SUM(B19:B20)</f>
        <v>47255</v>
      </c>
      <c r="C18" s="153">
        <f>SUM(C19:C20)</f>
        <v>44762</v>
      </c>
      <c r="D18" s="153">
        <f>SUM(D19:D20)</f>
        <v>44850</v>
      </c>
      <c r="E18" s="153">
        <f>SUM(E19:E20)</f>
        <v>44850</v>
      </c>
    </row>
    <row r="19" spans="1:5" ht="18" customHeight="1" thickTop="1">
      <c r="A19" s="42" t="s">
        <v>184</v>
      </c>
      <c r="B19" s="150">
        <f>SUM('V-8'!B21)</f>
        <v>45783</v>
      </c>
      <c r="C19" s="150">
        <f>SUM('V-8'!C21)</f>
        <v>44762</v>
      </c>
      <c r="D19" s="150">
        <f>SUM('V-8'!D21)</f>
        <v>44850</v>
      </c>
      <c r="E19" s="150">
        <f>SUM('V-8'!E21)</f>
        <v>44850</v>
      </c>
    </row>
    <row r="20" spans="1:5" ht="18" customHeight="1" thickBot="1">
      <c r="A20" s="143" t="s">
        <v>322</v>
      </c>
      <c r="B20" s="312">
        <f>SUM('V-8'!B22)</f>
        <v>1472</v>
      </c>
      <c r="C20" s="312">
        <f>SUM('V-8'!C22)</f>
        <v>0</v>
      </c>
      <c r="D20" s="312">
        <f>SUM('V-8'!D22)</f>
        <v>0</v>
      </c>
      <c r="E20" s="312">
        <f>SUM('V-8'!E22)</f>
        <v>0</v>
      </c>
    </row>
    <row r="21" spans="1:5" s="61" customFormat="1" ht="18" customHeight="1" thickBot="1" thickTop="1">
      <c r="A21" s="142" t="s">
        <v>88</v>
      </c>
      <c r="B21" s="153">
        <f>SUM(B22:B22)</f>
        <v>129</v>
      </c>
      <c r="C21" s="153">
        <f>SUM(C22:C22)</f>
        <v>140</v>
      </c>
      <c r="D21" s="153">
        <f>SUM(D22:D22)</f>
        <v>156</v>
      </c>
      <c r="E21" s="153">
        <f>SUM(E22:E22)</f>
        <v>170</v>
      </c>
    </row>
    <row r="22" spans="1:5" ht="18" customHeight="1" thickBot="1" thickTop="1">
      <c r="A22" s="313" t="s">
        <v>89</v>
      </c>
      <c r="B22" s="314">
        <f>SUM('V-8'!B23)</f>
        <v>129</v>
      </c>
      <c r="C22" s="314">
        <f>SUM('V-8'!C23)</f>
        <v>140</v>
      </c>
      <c r="D22" s="314">
        <f>SUM('V-8'!D23)</f>
        <v>156</v>
      </c>
      <c r="E22" s="314">
        <f>SUM('V-8'!E23)</f>
        <v>170</v>
      </c>
    </row>
    <row r="23" spans="1:5" s="62" customFormat="1" ht="18" customHeight="1" thickBot="1" thickTop="1">
      <c r="A23" s="149" t="s">
        <v>90</v>
      </c>
      <c r="B23" s="151">
        <f>SUM('VN-kom.7'!B20+'V-kom.8'!B78+'VN-kom.9'!B19)</f>
        <v>206455</v>
      </c>
      <c r="C23" s="151">
        <f>SUM('VN-kom.7'!C20+'V-kom.8'!C78+'VN-kom.9'!C19)</f>
        <v>215530</v>
      </c>
      <c r="D23" s="151">
        <f>SUM('VN-kom.7'!D20+'V-kom.8'!D78+'VN-kom.9'!D19)</f>
        <v>218395</v>
      </c>
      <c r="E23" s="151">
        <f>SUM('VN-kom.7'!E20+'V-kom.8'!E78+'VN-kom.9'!E19)</f>
        <v>220412</v>
      </c>
    </row>
    <row r="24" spans="1:5" s="61" customFormat="1" ht="18" customHeight="1" thickBot="1">
      <c r="A24" s="63" t="s">
        <v>24</v>
      </c>
      <c r="B24" s="247">
        <f>SUM(B8+B14+B18+B21+B23)</f>
        <v>2108571</v>
      </c>
      <c r="C24" s="247">
        <f>SUM(C8+C14+C18+C21+C23)</f>
        <v>2096399</v>
      </c>
      <c r="D24" s="247">
        <f>SUM(D8+D14+D18+D21+D23)</f>
        <v>2133035</v>
      </c>
      <c r="E24" s="247">
        <f>SUM(E8+E14+E18+E21+E23)</f>
        <v>2154678</v>
      </c>
    </row>
  </sheetData>
  <sheetProtection/>
  <mergeCells count="5">
    <mergeCell ref="C6:C7"/>
    <mergeCell ref="E6:E7"/>
    <mergeCell ref="A1:E1"/>
    <mergeCell ref="A2:E2"/>
    <mergeCell ref="D6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34.8515625" style="0" customWidth="1"/>
    <col min="2" max="2" width="14.421875" style="0" customWidth="1"/>
    <col min="3" max="5" width="11.7109375" style="0" customWidth="1"/>
  </cols>
  <sheetData>
    <row r="1" spans="1:5" ht="18.75">
      <c r="A1" s="659" t="s">
        <v>416</v>
      </c>
      <c r="B1" s="659"/>
      <c r="C1" s="659"/>
      <c r="D1" s="659"/>
      <c r="E1" s="659"/>
    </row>
    <row r="2" spans="1:5" ht="18.75">
      <c r="A2" s="659" t="s">
        <v>369</v>
      </c>
      <c r="B2" s="659"/>
      <c r="C2" s="659"/>
      <c r="D2" s="659"/>
      <c r="E2" s="659"/>
    </row>
    <row r="3" spans="1:5" ht="3" customHeight="1">
      <c r="A3" s="17"/>
      <c r="B3" s="17"/>
      <c r="C3" s="17"/>
      <c r="D3" s="17"/>
      <c r="E3" s="17"/>
    </row>
    <row r="4" spans="1:5" ht="3" customHeight="1">
      <c r="A4" s="17"/>
      <c r="B4" s="17"/>
      <c r="C4" s="17"/>
      <c r="D4" s="17"/>
      <c r="E4" s="17"/>
    </row>
    <row r="5" spans="1:5" ht="16.5" customHeight="1">
      <c r="A5" s="17"/>
      <c r="B5" s="17"/>
      <c r="C5" s="17"/>
      <c r="D5" s="17"/>
      <c r="E5" s="17"/>
    </row>
    <row r="6" spans="1:5" ht="18.75" customHeight="1" thickBot="1">
      <c r="A6" s="17"/>
      <c r="B6" s="17"/>
      <c r="C6" s="17"/>
      <c r="D6" s="17"/>
      <c r="E6" s="408" t="s">
        <v>191</v>
      </c>
    </row>
    <row r="7" spans="1:5" ht="18" customHeight="1">
      <c r="A7" s="648" t="s">
        <v>22</v>
      </c>
      <c r="B7" s="377" t="s">
        <v>346</v>
      </c>
      <c r="C7" s="660">
        <v>2012</v>
      </c>
      <c r="D7" s="660">
        <v>2013</v>
      </c>
      <c r="E7" s="662">
        <v>2014</v>
      </c>
    </row>
    <row r="8" spans="1:5" ht="18" customHeight="1" thickBot="1">
      <c r="A8" s="649"/>
      <c r="B8" s="253" t="s">
        <v>347</v>
      </c>
      <c r="C8" s="661"/>
      <c r="D8" s="661"/>
      <c r="E8" s="663"/>
    </row>
    <row r="9" spans="1:5" ht="18" customHeight="1">
      <c r="A9" s="248" t="s">
        <v>91</v>
      </c>
      <c r="B9" s="385">
        <f>SUM('VN-7'!B25+'N-8'!B9+'VN-9'!B21)</f>
        <v>360854</v>
      </c>
      <c r="C9" s="385">
        <f>SUM('VN-7'!C25+'N-8'!C9+'VN-9'!C21)</f>
        <v>373304</v>
      </c>
      <c r="D9" s="385">
        <f>SUM('VN-7'!D25+'N-8'!D9+'VN-9'!D21)</f>
        <v>392218</v>
      </c>
      <c r="E9" s="164">
        <f>SUM('VN-7'!E25+'N-8'!E9+'VN-9'!E21)</f>
        <v>392218</v>
      </c>
    </row>
    <row r="10" spans="1:5" ht="18" customHeight="1">
      <c r="A10" s="136" t="s">
        <v>92</v>
      </c>
      <c r="B10" s="386">
        <f>SUM('VN-7'!B26+'N-8'!B10+'VN-9'!B22)</f>
        <v>754911</v>
      </c>
      <c r="C10" s="386">
        <f>SUM('VN-7'!C26+'N-8'!C10+'VN-9'!C22)</f>
        <v>794679</v>
      </c>
      <c r="D10" s="386">
        <f>SUM('VN-7'!D26+'N-8'!D10+'VN-9'!D22)</f>
        <v>847879</v>
      </c>
      <c r="E10" s="386">
        <f>SUM('VN-7'!E26+'N-8'!E10+'VN-9'!E22)</f>
        <v>848175</v>
      </c>
    </row>
    <row r="11" spans="1:5" ht="18" customHeight="1">
      <c r="A11" s="136" t="s">
        <v>93</v>
      </c>
      <c r="B11" s="386">
        <f>SUM('VN-7'!B27+'N-8'!B11+'VN-9'!B23)</f>
        <v>155589</v>
      </c>
      <c r="C11" s="386">
        <f>SUM('VN-7'!C27+'N-8'!C11+'VN-9'!C23)</f>
        <v>304120</v>
      </c>
      <c r="D11" s="386">
        <f>SUM('VN-7'!D27+'N-8'!D11+'VN-9'!D23)</f>
        <v>206007</v>
      </c>
      <c r="E11" s="386">
        <f>SUM('VN-7'!E27+'N-8'!E11+'VN-9'!E23)</f>
        <v>219770</v>
      </c>
    </row>
    <row r="12" spans="1:5" ht="18" customHeight="1">
      <c r="A12" s="136" t="s">
        <v>94</v>
      </c>
      <c r="B12" s="386">
        <f>SUM('N-8'!B12)</f>
        <v>398</v>
      </c>
      <c r="C12" s="386">
        <f>SUM('N-8'!C12)</f>
        <v>398</v>
      </c>
      <c r="D12" s="386">
        <f>SUM('N-8'!D12)</f>
        <v>498</v>
      </c>
      <c r="E12" s="386">
        <f>SUM('N-8'!E12)</f>
        <v>498</v>
      </c>
    </row>
    <row r="13" spans="1:5" ht="18" customHeight="1">
      <c r="A13" s="136" t="s">
        <v>95</v>
      </c>
      <c r="B13" s="386">
        <f>SUM('N-8'!B13)</f>
        <v>830</v>
      </c>
      <c r="C13" s="386">
        <f>SUM('N-8'!C13)</f>
        <v>830</v>
      </c>
      <c r="D13" s="386">
        <f>SUM('N-8'!D13)</f>
        <v>830</v>
      </c>
      <c r="E13" s="386">
        <f>SUM('N-8'!E13)</f>
        <v>830</v>
      </c>
    </row>
    <row r="14" spans="1:5" ht="18" customHeight="1">
      <c r="A14" s="136" t="s">
        <v>96</v>
      </c>
      <c r="B14" s="386">
        <f>SUM('VN-7'!B28+'N-8'!B14+'VN-9'!B24)</f>
        <v>224594</v>
      </c>
      <c r="C14" s="386">
        <f>SUM('VN-7'!C28+'N-8'!C14+'VN-9'!C24)</f>
        <v>255270</v>
      </c>
      <c r="D14" s="386">
        <f>SUM('VN-7'!D28+'N-8'!D14+'VN-9'!D24)</f>
        <v>234695</v>
      </c>
      <c r="E14" s="386">
        <f>SUM('VN-7'!E28+'N-8'!E14+'VN-9'!E24)</f>
        <v>234695</v>
      </c>
    </row>
    <row r="15" spans="1:5" ht="18" customHeight="1">
      <c r="A15" s="136" t="s">
        <v>97</v>
      </c>
      <c r="B15" s="386">
        <f>SUM('N-8'!B15)</f>
        <v>1412596</v>
      </c>
      <c r="C15" s="386">
        <f>SUM('N-8'!C15)</f>
        <v>1412596</v>
      </c>
      <c r="D15" s="386">
        <f>SUM('N-8'!D15)</f>
        <v>1412596</v>
      </c>
      <c r="E15" s="386">
        <f>SUM('N-8'!E15)</f>
        <v>1412596</v>
      </c>
    </row>
    <row r="16" spans="1:5" ht="18" customHeight="1">
      <c r="A16" s="136" t="s">
        <v>98</v>
      </c>
      <c r="B16" s="386">
        <f>SUM('N-8'!B16)</f>
        <v>497234</v>
      </c>
      <c r="C16" s="386">
        <f>SUM('N-8'!C16)</f>
        <v>497234</v>
      </c>
      <c r="D16" s="386">
        <f>SUM('N-8'!D16)</f>
        <v>497234</v>
      </c>
      <c r="E16" s="386">
        <f>SUM('N-8'!E16)</f>
        <v>497234</v>
      </c>
    </row>
    <row r="17" spans="1:5" ht="18" customHeight="1">
      <c r="A17" s="136" t="s">
        <v>99</v>
      </c>
      <c r="B17" s="386">
        <f>SUM('N-8'!B17)</f>
        <v>21609</v>
      </c>
      <c r="C17" s="386">
        <f>SUM('N-8'!C17)</f>
        <v>21609</v>
      </c>
      <c r="D17" s="386">
        <f>SUM('N-8'!D17)</f>
        <v>21809</v>
      </c>
      <c r="E17" s="386">
        <f>SUM('N-8'!E17)</f>
        <v>21869</v>
      </c>
    </row>
    <row r="18" spans="1:5" ht="18" customHeight="1">
      <c r="A18" s="136" t="s">
        <v>100</v>
      </c>
      <c r="B18" s="386">
        <f>SUM('N-8'!B18)</f>
        <v>109359</v>
      </c>
      <c r="C18" s="386">
        <f>SUM('N-8'!C18)</f>
        <v>115647</v>
      </c>
      <c r="D18" s="386">
        <f>SUM('N-8'!D18)</f>
        <v>122277</v>
      </c>
      <c r="E18" s="386">
        <f>SUM('N-8'!E18)</f>
        <v>122277</v>
      </c>
    </row>
    <row r="19" spans="1:5" ht="18" customHeight="1">
      <c r="A19" s="136" t="s">
        <v>101</v>
      </c>
      <c r="B19" s="386">
        <f>SUM('N-8'!B19+'VN-9'!B25)</f>
        <v>35546</v>
      </c>
      <c r="C19" s="386">
        <f>SUM('N-8'!C19+'VN-9'!C25)</f>
        <v>35332</v>
      </c>
      <c r="D19" s="386">
        <f>SUM('N-8'!D19+'VN-9'!D25)</f>
        <v>35432</v>
      </c>
      <c r="E19" s="386">
        <f>SUM('N-8'!E19+'VN-9'!E25)</f>
        <v>35472</v>
      </c>
    </row>
    <row r="20" spans="1:5" ht="18" customHeight="1">
      <c r="A20" s="136" t="s">
        <v>102</v>
      </c>
      <c r="B20" s="386">
        <f>SUM('VN-7'!B29+'N-8'!B20+'VN-9'!B26)</f>
        <v>62673</v>
      </c>
      <c r="C20" s="386">
        <f>SUM('VN-7'!C29+'N-8'!C20+'VN-9'!C26)</f>
        <v>63453</v>
      </c>
      <c r="D20" s="386">
        <f>SUM('VN-7'!D29+'N-8'!D20+'VN-9'!D26)</f>
        <v>66216</v>
      </c>
      <c r="E20" s="386">
        <f>SUM('VN-7'!E29+'N-8'!E20+'VN-9'!E26)</f>
        <v>66216</v>
      </c>
    </row>
    <row r="21" spans="1:5" ht="18" customHeight="1">
      <c r="A21" s="136" t="s">
        <v>103</v>
      </c>
      <c r="B21" s="386">
        <f>SUM('VN-7'!B30+'N-8'!B21+'VN-9'!B27)</f>
        <v>217158</v>
      </c>
      <c r="C21" s="386">
        <f>SUM('VN-7'!C30+'N-8'!C21+'VN-9'!C27)</f>
        <v>229996</v>
      </c>
      <c r="D21" s="386">
        <f>SUM('VN-7'!D30+'N-8'!D21+'VN-9'!D27)</f>
        <v>233525</v>
      </c>
      <c r="E21" s="386">
        <f>SUM('VN-7'!E30+'N-8'!E21+'VN-9'!E27)</f>
        <v>235442</v>
      </c>
    </row>
    <row r="22" spans="1:5" ht="18" customHeight="1">
      <c r="A22" s="136" t="s">
        <v>185</v>
      </c>
      <c r="B22" s="386">
        <f>SUM('N-8'!B22)</f>
        <v>44762</v>
      </c>
      <c r="C22" s="386">
        <f>SUM('N-8'!C22)</f>
        <v>44850</v>
      </c>
      <c r="D22" s="386">
        <f>SUM('N-8'!D22)</f>
        <v>44850</v>
      </c>
      <c r="E22" s="386">
        <f>SUM('N-8'!E22)</f>
        <v>44330</v>
      </c>
    </row>
    <row r="23" spans="1:5" ht="18" customHeight="1">
      <c r="A23" s="135" t="s">
        <v>399</v>
      </c>
      <c r="B23" s="386">
        <f>SUM('N-8'!B23)</f>
        <v>9850</v>
      </c>
      <c r="C23" s="386">
        <f>SUM('N-8'!C23)</f>
        <v>11550</v>
      </c>
      <c r="D23" s="386">
        <f>SUM('N-8'!D23)</f>
        <v>12900</v>
      </c>
      <c r="E23" s="386">
        <f>SUM('N-8'!E23)</f>
        <v>13830</v>
      </c>
    </row>
    <row r="24" spans="1:5" ht="18" customHeight="1">
      <c r="A24" s="136" t="s">
        <v>104</v>
      </c>
      <c r="B24" s="386">
        <f>SUM('VN-7'!B31+'N-8'!B24+'VN-9'!B28)</f>
        <v>15487</v>
      </c>
      <c r="C24" s="386">
        <f>SUM('VN-7'!C31+'N-8'!C24+'VN-9'!C28)</f>
        <v>15704</v>
      </c>
      <c r="D24" s="386">
        <f>SUM('VN-7'!D31+'N-8'!D24+'VN-9'!D28)</f>
        <v>15787</v>
      </c>
      <c r="E24" s="386">
        <f>SUM('VN-7'!E31+'N-8'!E24+'VN-9'!E28)</f>
        <v>15944</v>
      </c>
    </row>
    <row r="25" spans="1:5" ht="18" customHeight="1" thickBot="1">
      <c r="A25" s="135" t="s">
        <v>183</v>
      </c>
      <c r="B25" s="387">
        <f>SUM('N-8'!B25)</f>
        <v>27</v>
      </c>
      <c r="C25" s="387">
        <f>SUM('N-8'!C25)</f>
        <v>45</v>
      </c>
      <c r="D25" s="387">
        <f>SUM('N-8'!D25)</f>
        <v>25000</v>
      </c>
      <c r="E25" s="387">
        <f>SUM('N-8'!E25)</f>
        <v>30000</v>
      </c>
    </row>
    <row r="26" spans="1:5" ht="18" customHeight="1" thickBot="1">
      <c r="A26" s="39" t="s">
        <v>8</v>
      </c>
      <c r="B26" s="160">
        <f>SUM('VN-7'!B32+'N-8'!B26+'VN-9'!B29)</f>
        <v>3923477</v>
      </c>
      <c r="C26" s="160">
        <f>SUM('VN-7'!C32+'N-8'!C26+'VN-9'!C29)</f>
        <v>4176617</v>
      </c>
      <c r="D26" s="160">
        <f>SUM('VN-7'!D32+'N-8'!D26+'VN-9'!D29)</f>
        <v>4169753</v>
      </c>
      <c r="E26" s="160">
        <f>SUM('VN-7'!E32+'N-8'!E26+'VN-9'!E29)</f>
        <v>4191396</v>
      </c>
    </row>
    <row r="27" spans="1:5" ht="18" customHeight="1" thickBot="1">
      <c r="A27" s="39" t="s">
        <v>9</v>
      </c>
      <c r="B27" s="160">
        <f>SUM('VN-7'!B33+'N-8'!B27+'VN-9'!B30)</f>
        <v>0</v>
      </c>
      <c r="C27" s="160">
        <f>SUM('VN-7'!C33+'N-8'!C27+'VN-9'!C30)</f>
        <v>1660</v>
      </c>
      <c r="D27" s="160">
        <f>SUM('VN-7'!D33+'N-8'!D27+'VN-9'!D30)</f>
        <v>81673</v>
      </c>
      <c r="E27" s="160">
        <f>SUM('VN-7'!E33+'N-8'!E27+'VN-9'!E30)</f>
        <v>81673</v>
      </c>
    </row>
    <row r="28" spans="1:5" ht="18" customHeight="1" thickBot="1">
      <c r="A28" s="240" t="s">
        <v>35</v>
      </c>
      <c r="B28" s="162">
        <f>SUM('VN-7'!B34+'N-8'!B28+'VN-9'!B31)</f>
        <v>3923477</v>
      </c>
      <c r="C28" s="162">
        <f>SUM('VN-7'!C34+'N-8'!C28+'VN-9'!C31)</f>
        <v>4178277</v>
      </c>
      <c r="D28" s="162">
        <f>SUM('VN-7'!D34+'N-8'!D28+'VN-9'!D31)</f>
        <v>4251426</v>
      </c>
      <c r="E28" s="162">
        <f>SUM('VN-7'!E34+'N-8'!E28+'VN-9'!E31)</f>
        <v>4273069</v>
      </c>
    </row>
    <row r="29" spans="1:5" ht="18" customHeight="1" thickTop="1">
      <c r="A29" s="18" t="s">
        <v>24</v>
      </c>
      <c r="B29" s="163">
        <f>SUM('VN-7'!B35+'N-8'!B29+'VN-9'!B32)</f>
        <v>2108571</v>
      </c>
      <c r="C29" s="163">
        <f>SUM('VN-7'!C35+'N-8'!C29+'VN-9'!C32)</f>
        <v>2096399</v>
      </c>
      <c r="D29" s="163">
        <f>SUM('VN-7'!D35+'N-8'!D29+'VN-9'!D32)</f>
        <v>2133035</v>
      </c>
      <c r="E29" s="163">
        <f>SUM('VN-7'!E35+'N-8'!E29+'VN-9'!E32)</f>
        <v>2154678</v>
      </c>
    </row>
    <row r="30" spans="1:5" ht="18" customHeight="1">
      <c r="A30" s="30" t="s">
        <v>379</v>
      </c>
      <c r="B30" s="386">
        <f>SUM('N-8'!B30)</f>
        <v>2118</v>
      </c>
      <c r="C30" s="386">
        <f>SUM('N-8'!C30)</f>
        <v>0</v>
      </c>
      <c r="D30" s="386">
        <f>SUM('N-8'!D30)</f>
        <v>0</v>
      </c>
      <c r="E30" s="386">
        <f>SUM('N-8'!E30)</f>
        <v>0</v>
      </c>
    </row>
    <row r="31" spans="1:5" ht="18" customHeight="1">
      <c r="A31" s="137" t="s">
        <v>105</v>
      </c>
      <c r="B31" s="386">
        <f>SUM('N-8'!B31)</f>
        <v>394843</v>
      </c>
      <c r="C31" s="386">
        <f>SUM('N-8'!C31)</f>
        <v>391214</v>
      </c>
      <c r="D31" s="386">
        <f>SUM('N-8'!D31)</f>
        <v>391214</v>
      </c>
      <c r="E31" s="386">
        <f>SUM('N-8'!E31)</f>
        <v>391214</v>
      </c>
    </row>
    <row r="32" spans="1:5" ht="18" customHeight="1" thickBot="1">
      <c r="A32" s="138" t="s">
        <v>106</v>
      </c>
      <c r="B32" s="388">
        <f>SUM('VN-7'!B36+'N-8'!B32+'VN-9'!B33)</f>
        <v>1417945</v>
      </c>
      <c r="C32" s="388">
        <f>SUM('VN-7'!C36+'N-8'!C32+'VN-9'!C33)</f>
        <v>1689004</v>
      </c>
      <c r="D32" s="388">
        <f>SUM('VN-7'!D36+'N-8'!D32+'VN-9'!D33)</f>
        <v>1645504</v>
      </c>
      <c r="E32" s="388">
        <f>SUM('VN-7'!E36+'N-8'!E32+'VN-9'!E33)</f>
        <v>1645504</v>
      </c>
    </row>
    <row r="33" spans="1:5" ht="18" customHeight="1" thickBot="1">
      <c r="A33" s="19" t="s">
        <v>155</v>
      </c>
      <c r="B33" s="165">
        <f>SUM(B31:B32)</f>
        <v>1812788</v>
      </c>
      <c r="C33" s="165">
        <f>SUM(C31:C32)</f>
        <v>2080218</v>
      </c>
      <c r="D33" s="165">
        <f>SUM(D31:D32)</f>
        <v>2036718</v>
      </c>
      <c r="E33" s="384">
        <f>SUM(E31:E32)</f>
        <v>2036718</v>
      </c>
    </row>
    <row r="34" spans="1:5" ht="18" customHeight="1" thickBot="1">
      <c r="A34" s="139" t="s">
        <v>107</v>
      </c>
      <c r="B34" s="160">
        <f>SUM('VN-7'!B37+'N-8'!B34+'VN-9'!B34)</f>
        <v>0</v>
      </c>
      <c r="C34" s="160">
        <f>SUM('VN-7'!C37+'N-8'!C34+'VN-9'!C34)</f>
        <v>1660</v>
      </c>
      <c r="D34" s="160">
        <f>SUM('VN-7'!D37+'N-8'!D34+'VN-9'!D34)</f>
        <v>81673</v>
      </c>
      <c r="E34" s="160">
        <f>SUM('VN-7'!E37+'N-8'!E34+'VN-9'!E34)</f>
        <v>81673</v>
      </c>
    </row>
    <row r="35" spans="1:5" ht="18" customHeight="1" thickBot="1">
      <c r="A35" s="19" t="s">
        <v>156</v>
      </c>
      <c r="B35" s="165">
        <f>SUM(B33:B34)</f>
        <v>1812788</v>
      </c>
      <c r="C35" s="165">
        <f>SUM(C33:C34)</f>
        <v>2081878</v>
      </c>
      <c r="D35" s="165">
        <f>SUM(D33:D34)</f>
        <v>2118391</v>
      </c>
      <c r="E35" s="165">
        <f>SUM(E33:E34)</f>
        <v>2118391</v>
      </c>
    </row>
    <row r="36" spans="1:5" ht="18" customHeight="1" thickBot="1">
      <c r="A36" s="20" t="s">
        <v>27</v>
      </c>
      <c r="B36" s="258">
        <v>0</v>
      </c>
      <c r="C36" s="258">
        <v>0</v>
      </c>
      <c r="D36" s="258">
        <v>0</v>
      </c>
      <c r="E36" s="258">
        <v>0</v>
      </c>
    </row>
  </sheetData>
  <sheetProtection/>
  <mergeCells count="5">
    <mergeCell ref="C7:C8"/>
    <mergeCell ref="D7:D8"/>
    <mergeCell ref="E7:E8"/>
    <mergeCell ref="A1:E1"/>
    <mergeCell ref="A2:E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7">
      <selection activeCell="F41" sqref="F41"/>
    </sheetView>
  </sheetViews>
  <sheetFormatPr defaultColWidth="9.140625" defaultRowHeight="12.75"/>
  <cols>
    <col min="1" max="1" width="34.8515625" style="0" customWidth="1"/>
    <col min="2" max="2" width="14.421875" style="0" customWidth="1"/>
    <col min="3" max="5" width="11.7109375" style="0" customWidth="1"/>
  </cols>
  <sheetData>
    <row r="1" spans="1:5" ht="18.75">
      <c r="A1" s="659" t="s">
        <v>408</v>
      </c>
      <c r="B1" s="659"/>
      <c r="C1" s="659"/>
      <c r="D1" s="659"/>
      <c r="E1" s="659"/>
    </row>
    <row r="2" spans="1:5" ht="18.75">
      <c r="A2" s="659" t="s">
        <v>370</v>
      </c>
      <c r="B2" s="659"/>
      <c r="C2" s="659"/>
      <c r="D2" s="659"/>
      <c r="E2" s="659"/>
    </row>
    <row r="3" spans="1:5" ht="3" customHeight="1">
      <c r="A3" s="17"/>
      <c r="B3" s="17"/>
      <c r="C3" s="17"/>
      <c r="D3" s="17"/>
      <c r="E3" s="17"/>
    </row>
    <row r="4" spans="1:5" ht="3" customHeight="1">
      <c r="A4" s="17"/>
      <c r="B4" s="17"/>
      <c r="C4" s="17"/>
      <c r="D4" s="17"/>
      <c r="E4" s="17"/>
    </row>
    <row r="5" spans="1:5" ht="3" customHeight="1">
      <c r="A5" s="17"/>
      <c r="B5" s="17"/>
      <c r="C5" s="17"/>
      <c r="D5" s="17"/>
      <c r="E5" s="17"/>
    </row>
    <row r="6" spans="1:5" ht="3" customHeight="1">
      <c r="A6" s="17"/>
      <c r="B6" s="17"/>
      <c r="C6" s="17"/>
      <c r="D6" s="17"/>
      <c r="E6" s="17"/>
    </row>
    <row r="7" spans="1:5" ht="16.5" customHeight="1">
      <c r="A7" s="17"/>
      <c r="B7" s="17"/>
      <c r="C7" s="17"/>
      <c r="D7" s="17"/>
      <c r="E7" s="17"/>
    </row>
    <row r="8" spans="1:5" ht="16.5" customHeight="1">
      <c r="A8" s="623" t="s">
        <v>411</v>
      </c>
      <c r="B8" s="624"/>
      <c r="C8" s="17"/>
      <c r="D8" s="17"/>
      <c r="E8" s="17"/>
    </row>
    <row r="9" spans="1:5" ht="3" customHeight="1">
      <c r="A9" s="17"/>
      <c r="B9" s="17"/>
      <c r="C9" s="17"/>
      <c r="D9" s="17"/>
      <c r="E9" s="17"/>
    </row>
    <row r="10" spans="1:5" ht="15.75" customHeight="1">
      <c r="A10" s="147"/>
      <c r="B10" s="17"/>
      <c r="C10" s="17"/>
      <c r="D10" s="17"/>
      <c r="E10" s="17"/>
    </row>
    <row r="11" spans="1:5" ht="15.75" customHeight="1">
      <c r="A11" s="147"/>
      <c r="B11" s="17"/>
      <c r="C11" s="17"/>
      <c r="D11" s="17"/>
      <c r="E11" s="17"/>
    </row>
    <row r="12" spans="1:5" ht="20.25" customHeight="1" thickBot="1">
      <c r="A12" s="625"/>
      <c r="B12" s="17"/>
      <c r="C12" s="17"/>
      <c r="D12" s="17"/>
      <c r="E12" s="408" t="s">
        <v>191</v>
      </c>
    </row>
    <row r="13" spans="1:5" ht="15.75" customHeight="1">
      <c r="A13" s="648" t="s">
        <v>34</v>
      </c>
      <c r="B13" s="369" t="s">
        <v>346</v>
      </c>
      <c r="C13" s="655">
        <v>2012</v>
      </c>
      <c r="D13" s="657">
        <v>2013</v>
      </c>
      <c r="E13" s="657">
        <v>2014</v>
      </c>
    </row>
    <row r="14" spans="1:5" ht="15.75" customHeight="1" thickBot="1">
      <c r="A14" s="649"/>
      <c r="B14" s="372" t="s">
        <v>347</v>
      </c>
      <c r="C14" s="656"/>
      <c r="D14" s="658"/>
      <c r="E14" s="658"/>
    </row>
    <row r="15" spans="1:5" ht="20.25" customHeight="1">
      <c r="A15" s="614" t="s">
        <v>201</v>
      </c>
      <c r="B15" s="615">
        <v>877</v>
      </c>
      <c r="C15" s="615">
        <f>SUM('VN-kom.7'!C12)</f>
        <v>969</v>
      </c>
      <c r="D15" s="615">
        <f>SUM('VN-kom.7'!D12)</f>
        <v>1066</v>
      </c>
      <c r="E15" s="615">
        <f>SUM('VN-kom.7'!E12)</f>
        <v>1140</v>
      </c>
    </row>
    <row r="16" spans="1:5" ht="20.25" customHeight="1">
      <c r="A16" s="136" t="s">
        <v>85</v>
      </c>
      <c r="B16" s="616">
        <v>5037</v>
      </c>
      <c r="C16" s="616">
        <f>SUM('VN-kom.7'!C15)</f>
        <v>3420</v>
      </c>
      <c r="D16" s="616">
        <f>SUM('VN-kom.7'!D15)</f>
        <v>3525</v>
      </c>
      <c r="E16" s="616">
        <f>SUM('VN-kom.7'!E15)</f>
        <v>3610</v>
      </c>
    </row>
    <row r="17" spans="1:5" ht="20.25" customHeight="1" thickBot="1">
      <c r="A17" s="135" t="s">
        <v>90</v>
      </c>
      <c r="B17" s="613">
        <v>12555</v>
      </c>
      <c r="C17" s="613">
        <f>SUM('VN-kom.7'!C20)</f>
        <v>12555</v>
      </c>
      <c r="D17" s="613">
        <f>SUM('VN-kom.7'!D20)</f>
        <v>12555</v>
      </c>
      <c r="E17" s="613">
        <f>SUM('VN-kom.7'!E20)</f>
        <v>12555</v>
      </c>
    </row>
    <row r="18" spans="1:5" ht="20.25" customHeight="1" thickBot="1">
      <c r="A18" s="254" t="s">
        <v>24</v>
      </c>
      <c r="B18" s="255">
        <f>SUM(B15+B16+B17)</f>
        <v>18469</v>
      </c>
      <c r="C18" s="255">
        <f>SUM(C15+C16+C17)</f>
        <v>16944</v>
      </c>
      <c r="D18" s="255">
        <f>SUM(D15+D16+D17)</f>
        <v>17146</v>
      </c>
      <c r="E18" s="255">
        <f>SUM(E15+E16+E17)</f>
        <v>17305</v>
      </c>
    </row>
    <row r="19" spans="1:5" ht="15.75" customHeight="1">
      <c r="A19" s="147"/>
      <c r="B19" s="17"/>
      <c r="C19" s="17"/>
      <c r="D19" s="17"/>
      <c r="E19" s="17"/>
    </row>
    <row r="20" spans="1:5" ht="15.75" customHeight="1">
      <c r="A20" s="147"/>
      <c r="B20" s="17"/>
      <c r="C20" s="17"/>
      <c r="D20" s="17"/>
      <c r="E20" s="17"/>
    </row>
    <row r="21" spans="1:5" ht="15.75" customHeight="1">
      <c r="A21" s="147"/>
      <c r="B21" s="17"/>
      <c r="C21" s="17"/>
      <c r="D21" s="17"/>
      <c r="E21" s="17"/>
    </row>
    <row r="22" spans="1:5" ht="20.25" customHeight="1" thickBot="1">
      <c r="A22" s="626"/>
      <c r="B22" s="17"/>
      <c r="C22" s="17"/>
      <c r="D22" s="408"/>
      <c r="E22" s="408"/>
    </row>
    <row r="23" spans="1:5" ht="20.25" customHeight="1">
      <c r="A23" s="648" t="s">
        <v>22</v>
      </c>
      <c r="B23" s="377" t="s">
        <v>346</v>
      </c>
      <c r="C23" s="657">
        <v>2012</v>
      </c>
      <c r="D23" s="664">
        <v>2013</v>
      </c>
      <c r="E23" s="664">
        <v>2014</v>
      </c>
    </row>
    <row r="24" spans="1:5" ht="20.25" customHeight="1" thickBot="1">
      <c r="A24" s="649"/>
      <c r="B24" s="253" t="s">
        <v>347</v>
      </c>
      <c r="C24" s="658"/>
      <c r="D24" s="665"/>
      <c r="E24" s="665"/>
    </row>
    <row r="25" spans="1:5" ht="20.25" customHeight="1">
      <c r="A25" s="42" t="s">
        <v>91</v>
      </c>
      <c r="B25" s="389">
        <v>166</v>
      </c>
      <c r="C25" s="389">
        <f>SUM('VN-kom.7'!C29)</f>
        <v>166</v>
      </c>
      <c r="D25" s="378">
        <v>166</v>
      </c>
      <c r="E25" s="378">
        <v>166</v>
      </c>
    </row>
    <row r="26" spans="1:5" ht="20.25" customHeight="1">
      <c r="A26" s="44" t="s">
        <v>92</v>
      </c>
      <c r="B26" s="390">
        <v>23392</v>
      </c>
      <c r="C26" s="390">
        <f>SUM('VN-kom.7'!C32)</f>
        <v>24583</v>
      </c>
      <c r="D26" s="159">
        <v>26285</v>
      </c>
      <c r="E26" s="159">
        <v>26444</v>
      </c>
    </row>
    <row r="27" spans="1:5" ht="20.25" customHeight="1">
      <c r="A27" s="44" t="s">
        <v>93</v>
      </c>
      <c r="B27" s="390">
        <v>5030</v>
      </c>
      <c r="C27" s="390">
        <f>SUM('VN-kom.7'!C35)</f>
        <v>48330</v>
      </c>
      <c r="D27" s="159">
        <f>SUM('VN-kom.7'!D35)</f>
        <v>3330</v>
      </c>
      <c r="E27" s="159">
        <v>3330</v>
      </c>
    </row>
    <row r="28" spans="1:5" ht="20.25" customHeight="1">
      <c r="A28" s="44" t="s">
        <v>96</v>
      </c>
      <c r="B28" s="390">
        <v>1328</v>
      </c>
      <c r="C28" s="390">
        <f>SUM('VN-kom.7'!C40)</f>
        <v>1660</v>
      </c>
      <c r="D28" s="159">
        <f>SUM('VN-kom.7'!D40)</f>
        <v>1660</v>
      </c>
      <c r="E28" s="159">
        <f>SUM('VN-kom.7'!E40)</f>
        <v>1660</v>
      </c>
    </row>
    <row r="29" spans="1:5" ht="20.25" customHeight="1">
      <c r="A29" s="136" t="s">
        <v>102</v>
      </c>
      <c r="B29" s="390">
        <v>1110</v>
      </c>
      <c r="C29" s="390">
        <f>SUM('VN-kom.7'!C43)</f>
        <v>1166</v>
      </c>
      <c r="D29" s="390">
        <v>1166</v>
      </c>
      <c r="E29" s="390">
        <v>1166</v>
      </c>
    </row>
    <row r="30" spans="1:5" ht="20.25" customHeight="1">
      <c r="A30" s="44" t="s">
        <v>202</v>
      </c>
      <c r="B30" s="390">
        <v>12555</v>
      </c>
      <c r="C30" s="390">
        <f>SUM('VN-kom.7'!C46)</f>
        <v>12555</v>
      </c>
      <c r="D30" s="159">
        <f>SUM('VN-kom.7'!D46)</f>
        <v>12555</v>
      </c>
      <c r="E30" s="159">
        <f>SUM('VN-kom.7'!E46)</f>
        <v>12555</v>
      </c>
    </row>
    <row r="31" spans="1:5" ht="20.25" customHeight="1" thickBot="1">
      <c r="A31" s="44" t="s">
        <v>104</v>
      </c>
      <c r="B31" s="390">
        <v>184</v>
      </c>
      <c r="C31" s="390">
        <f>SUM('VN-kom.7'!C48)</f>
        <v>184</v>
      </c>
      <c r="D31" s="159">
        <f>SUM('VN-kom.7'!D48)</f>
        <v>184</v>
      </c>
      <c r="E31" s="159">
        <f>SUM('VN-kom.7'!E48)</f>
        <v>184</v>
      </c>
    </row>
    <row r="32" spans="1:5" ht="20.25" customHeight="1" thickBot="1">
      <c r="A32" s="39" t="s">
        <v>8</v>
      </c>
      <c r="B32" s="160">
        <f>SUM('VN-kom.7'!B51)</f>
        <v>43765</v>
      </c>
      <c r="C32" s="160">
        <f>SUM('VN-kom.7'!C51)</f>
        <v>88644</v>
      </c>
      <c r="D32" s="161">
        <f>SUM(D25:D31)</f>
        <v>45346</v>
      </c>
      <c r="E32" s="161">
        <f>SUM(E25:E31)</f>
        <v>45505</v>
      </c>
    </row>
    <row r="33" spans="1:5" ht="20.25" customHeight="1" thickBot="1">
      <c r="A33" s="39" t="s">
        <v>9</v>
      </c>
      <c r="B33" s="160">
        <f>SUM('VN-kom.7'!B58)</f>
        <v>0</v>
      </c>
      <c r="C33" s="160">
        <f>SUM('VN-kom.7'!C58)</f>
        <v>0</v>
      </c>
      <c r="D33" s="160">
        <v>43500</v>
      </c>
      <c r="E33" s="160">
        <v>43500</v>
      </c>
    </row>
    <row r="34" spans="1:5" ht="20.25" customHeight="1" thickBot="1">
      <c r="A34" s="627" t="s">
        <v>35</v>
      </c>
      <c r="B34" s="628">
        <f>SUM('VN-kom.7'!B60)</f>
        <v>43765</v>
      </c>
      <c r="C34" s="628">
        <f>SUM('VN-kom.7'!C60)</f>
        <v>88644</v>
      </c>
      <c r="D34" s="628">
        <f>SUM(D32:D33)</f>
        <v>88846</v>
      </c>
      <c r="E34" s="628">
        <f>SUM(E32:E33)</f>
        <v>89005</v>
      </c>
    </row>
    <row r="35" spans="1:5" ht="20.25" customHeight="1" thickBot="1" thickTop="1">
      <c r="A35" s="592" t="s">
        <v>24</v>
      </c>
      <c r="B35" s="593">
        <f>SUM(B18)</f>
        <v>18469</v>
      </c>
      <c r="C35" s="593">
        <f>SUM(C18)</f>
        <v>16944</v>
      </c>
      <c r="D35" s="593">
        <f>SUM(D18)</f>
        <v>17146</v>
      </c>
      <c r="E35" s="593">
        <f>SUM(E18)</f>
        <v>17305</v>
      </c>
    </row>
    <row r="36" spans="1:5" ht="20.25" customHeight="1" thickBot="1">
      <c r="A36" s="594" t="s">
        <v>147</v>
      </c>
      <c r="B36" s="636">
        <f>SUM(B32-B35)</f>
        <v>25296</v>
      </c>
      <c r="C36" s="636">
        <f>SUM(C32-C35)</f>
        <v>71700</v>
      </c>
      <c r="D36" s="637">
        <f>SUM(D32-D35)</f>
        <v>28200</v>
      </c>
      <c r="E36" s="637">
        <f>SUM(E32-E35)</f>
        <v>28200</v>
      </c>
    </row>
    <row r="37" spans="1:5" ht="20.25" customHeight="1" thickBot="1">
      <c r="A37" s="455" t="s">
        <v>107</v>
      </c>
      <c r="B37" s="160">
        <f>SUM(B33)</f>
        <v>0</v>
      </c>
      <c r="C37" s="160">
        <f>SUM(C33)</f>
        <v>0</v>
      </c>
      <c r="D37" s="160">
        <v>43500</v>
      </c>
      <c r="E37" s="160">
        <v>43500</v>
      </c>
    </row>
    <row r="38" spans="1:5" ht="20.25" customHeight="1" thickBot="1">
      <c r="A38" s="594" t="s">
        <v>156</v>
      </c>
      <c r="B38" s="591">
        <f>SUM(B36:B37)</f>
        <v>25296</v>
      </c>
      <c r="C38" s="591">
        <f>SUM(C36:C37)</f>
        <v>71700</v>
      </c>
      <c r="D38" s="631">
        <f>SUM(D36:D37)</f>
        <v>71700</v>
      </c>
      <c r="E38" s="631">
        <f>SUM(E36:E37)</f>
        <v>71700</v>
      </c>
    </row>
    <row r="39" spans="1:5" ht="18" customHeight="1" thickBot="1">
      <c r="A39" s="633" t="s">
        <v>27</v>
      </c>
      <c r="B39" s="638">
        <v>0</v>
      </c>
      <c r="C39" s="639" t="s">
        <v>36</v>
      </c>
      <c r="D39" s="640" t="s">
        <v>36</v>
      </c>
      <c r="E39" s="640" t="s">
        <v>36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8">
    <mergeCell ref="A1:E1"/>
    <mergeCell ref="A2:E2"/>
    <mergeCell ref="C23:C24"/>
    <mergeCell ref="E23:E24"/>
    <mergeCell ref="D23:D2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5.28125" style="0" customWidth="1"/>
    <col min="2" max="2" width="14.421875" style="0" customWidth="1"/>
    <col min="3" max="5" width="11.7109375" style="0" customWidth="1"/>
  </cols>
  <sheetData>
    <row r="1" spans="1:5" ht="18.75">
      <c r="A1" s="659" t="s">
        <v>108</v>
      </c>
      <c r="B1" s="659"/>
      <c r="C1" s="659"/>
      <c r="D1" s="659"/>
      <c r="E1" s="659"/>
    </row>
    <row r="2" spans="1:5" ht="18.75">
      <c r="A2" s="659" t="s">
        <v>370</v>
      </c>
      <c r="B2" s="659"/>
      <c r="C2" s="659"/>
      <c r="D2" s="659"/>
      <c r="E2" s="659"/>
    </row>
    <row r="3" spans="1:5" ht="18.75">
      <c r="A3" s="17"/>
      <c r="B3" s="17"/>
      <c r="C3" s="17"/>
      <c r="D3" s="17"/>
      <c r="E3" s="17"/>
    </row>
    <row r="4" spans="1:5" ht="9" customHeight="1">
      <c r="A4" s="17"/>
      <c r="B4" s="17"/>
      <c r="C4" s="17"/>
      <c r="D4" s="17"/>
      <c r="E4" s="17"/>
    </row>
    <row r="5" spans="1:5" ht="18.75">
      <c r="A5" s="168" t="s">
        <v>192</v>
      </c>
      <c r="B5" s="169"/>
      <c r="C5" s="17"/>
      <c r="D5" s="17"/>
      <c r="E5" s="17"/>
    </row>
    <row r="6" spans="1:5" ht="18.75">
      <c r="A6" s="167"/>
      <c r="B6" s="252"/>
      <c r="C6" s="17"/>
      <c r="D6" s="17"/>
      <c r="E6" s="17"/>
    </row>
    <row r="7" spans="1:5" ht="21" customHeight="1" thickBot="1">
      <c r="A7" s="147"/>
      <c r="B7" s="17"/>
      <c r="C7" s="17"/>
      <c r="D7" s="17"/>
      <c r="E7" s="408" t="s">
        <v>191</v>
      </c>
    </row>
    <row r="8" spans="1:5" ht="18" customHeight="1">
      <c r="A8" s="648" t="s">
        <v>34</v>
      </c>
      <c r="B8" s="369" t="s">
        <v>346</v>
      </c>
      <c r="C8" s="655">
        <v>2012</v>
      </c>
      <c r="D8" s="655">
        <v>2013</v>
      </c>
      <c r="E8" s="657">
        <v>2014</v>
      </c>
    </row>
    <row r="9" spans="1:5" ht="18" customHeight="1" thickBot="1">
      <c r="A9" s="649"/>
      <c r="B9" s="372" t="s">
        <v>347</v>
      </c>
      <c r="C9" s="656"/>
      <c r="D9" s="656"/>
      <c r="E9" s="658"/>
    </row>
    <row r="10" spans="1:5" ht="18" customHeight="1" thickBot="1">
      <c r="A10" s="374" t="s">
        <v>80</v>
      </c>
      <c r="B10" s="376">
        <f>SUM('V-kom.8'!B10)</f>
        <v>1512841</v>
      </c>
      <c r="C10" s="376">
        <f>SUM('V-kom.8'!C10)</f>
        <v>1489938</v>
      </c>
      <c r="D10" s="376">
        <f>SUM('V-kom.8'!D10)</f>
        <v>1520145</v>
      </c>
      <c r="E10" s="376">
        <f>SUM('V-kom.8'!E10)</f>
        <v>1534113</v>
      </c>
    </row>
    <row r="11" spans="1:5" ht="18" customHeight="1" thickTop="1">
      <c r="A11" s="42" t="s">
        <v>81</v>
      </c>
      <c r="B11" s="154">
        <f>SUM('V-kom.8'!B12)</f>
        <v>75650</v>
      </c>
      <c r="C11" s="154">
        <f>SUM('V-kom.8'!C12)</f>
        <v>74815</v>
      </c>
      <c r="D11" s="154">
        <f>SUM('V-kom.8'!D12)</f>
        <v>74990</v>
      </c>
      <c r="E11" s="154">
        <f>SUM('V-kom.8'!E12)</f>
        <v>75350</v>
      </c>
    </row>
    <row r="12" spans="1:5" ht="18" customHeight="1">
      <c r="A12" s="42" t="s">
        <v>323</v>
      </c>
      <c r="B12" s="154">
        <f>SUM('V-kom.8'!B14)</f>
        <v>212324</v>
      </c>
      <c r="C12" s="154">
        <f>SUM('V-kom.8'!C14)</f>
        <v>213572</v>
      </c>
      <c r="D12" s="154">
        <f>SUM('V-kom.8'!D14)</f>
        <v>214550</v>
      </c>
      <c r="E12" s="154">
        <f>SUM('V-kom.8'!E14)</f>
        <v>215758</v>
      </c>
    </row>
    <row r="13" spans="1:5" ht="18" customHeight="1">
      <c r="A13" s="42" t="s">
        <v>82</v>
      </c>
      <c r="B13" s="154">
        <f>SUM('V-kom.8'!B16)</f>
        <v>243169</v>
      </c>
      <c r="C13" s="154">
        <f>SUM('V-kom.8'!C16)</f>
        <v>239107</v>
      </c>
      <c r="D13" s="154">
        <f>SUM('V-kom.8'!D16)</f>
        <v>240570</v>
      </c>
      <c r="E13" s="154">
        <f>SUM('V-kom.8'!E16)</f>
        <v>241260</v>
      </c>
    </row>
    <row r="14" spans="1:5" ht="18" customHeight="1">
      <c r="A14" s="42" t="s">
        <v>83</v>
      </c>
      <c r="B14" s="154">
        <f>SUM('V-kom.8'!B20)</f>
        <v>489522</v>
      </c>
      <c r="C14" s="154">
        <f>SUM('V-kom.8'!C20)</f>
        <v>496150</v>
      </c>
      <c r="D14" s="154">
        <f>SUM('V-kom.8'!D20)</f>
        <v>506780</v>
      </c>
      <c r="E14" s="154">
        <f>SUM('V-kom.8'!E20)</f>
        <v>513602</v>
      </c>
    </row>
    <row r="15" spans="1:5" ht="18" customHeight="1">
      <c r="A15" s="42" t="s">
        <v>84</v>
      </c>
      <c r="B15" s="154">
        <f>SUM('V-kom.8'!B42)</f>
        <v>492176</v>
      </c>
      <c r="C15" s="154">
        <f>SUM('V-kom.8'!C42)</f>
        <v>466294</v>
      </c>
      <c r="D15" s="154">
        <f>SUM('V-kom.8'!D42)</f>
        <v>483255</v>
      </c>
      <c r="E15" s="154">
        <f>SUM('V-kom.8'!E42)</f>
        <v>488143</v>
      </c>
    </row>
    <row r="16" spans="1:5" s="62" customFormat="1" ht="18" customHeight="1" thickBot="1">
      <c r="A16" s="43" t="s">
        <v>85</v>
      </c>
      <c r="B16" s="155">
        <f>SUM('V-kom.8'!B50)</f>
        <v>333660</v>
      </c>
      <c r="C16" s="155">
        <f>SUM('V-kom.8'!C50)</f>
        <v>339120</v>
      </c>
      <c r="D16" s="155">
        <f>SUM('V-kom.8'!D50)</f>
        <v>342215</v>
      </c>
      <c r="E16" s="155">
        <f>SUM('V-kom.8'!E50)</f>
        <v>347563</v>
      </c>
    </row>
    <row r="17" spans="1:5" s="62" customFormat="1" ht="18" customHeight="1" thickTop="1">
      <c r="A17" s="461" t="s">
        <v>371</v>
      </c>
      <c r="B17" s="462">
        <f>SUM('V-kom.8'!B52)</f>
        <v>7</v>
      </c>
      <c r="C17" s="462">
        <f>SUM('V-kom.8'!C52)</f>
        <v>0</v>
      </c>
      <c r="D17" s="462">
        <f>SUM('V-kom.8'!D52)</f>
        <v>0</v>
      </c>
      <c r="E17" s="462">
        <f>SUM('V-kom.8'!E52)</f>
        <v>0</v>
      </c>
    </row>
    <row r="18" spans="1:5" ht="18" customHeight="1">
      <c r="A18" s="42" t="s">
        <v>86</v>
      </c>
      <c r="B18" s="154">
        <f>SUM('V-kom.8'!B54)</f>
        <v>333360</v>
      </c>
      <c r="C18" s="154">
        <f>SUM('V-kom.8'!C54)</f>
        <v>339120</v>
      </c>
      <c r="D18" s="154">
        <f>SUM('V-kom.8'!D54)</f>
        <v>342215</v>
      </c>
      <c r="E18" s="154">
        <f>SUM('V-kom.8'!E54)</f>
        <v>347563</v>
      </c>
    </row>
    <row r="19" spans="1:5" ht="18" customHeight="1" thickBot="1">
      <c r="A19" s="143" t="s">
        <v>293</v>
      </c>
      <c r="B19" s="156">
        <f>SUM('V-kom.8'!B64)</f>
        <v>293</v>
      </c>
      <c r="C19" s="156">
        <f>SUM('V-kom.8'!C64)</f>
        <v>0</v>
      </c>
      <c r="D19" s="156">
        <f>SUM('V-kom.8'!D64)</f>
        <v>0</v>
      </c>
      <c r="E19" s="156">
        <f>SUM('V-kom.8'!E64)</f>
        <v>0</v>
      </c>
    </row>
    <row r="20" spans="1:5" s="62" customFormat="1" ht="18" customHeight="1" thickBot="1" thickTop="1">
      <c r="A20" s="142" t="s">
        <v>87</v>
      </c>
      <c r="B20" s="157">
        <f>SUM('V-kom.8'!B69)</f>
        <v>47255</v>
      </c>
      <c r="C20" s="157">
        <f>SUM('[1]V-kom.8'!C68)</f>
        <v>44762</v>
      </c>
      <c r="D20" s="157">
        <f>SUM('[1]V-kom.8'!D68)</f>
        <v>44850</v>
      </c>
      <c r="E20" s="157">
        <f>SUM('[1]V-kom.8'!E68)</f>
        <v>44850</v>
      </c>
    </row>
    <row r="21" spans="1:5" ht="18" customHeight="1" thickTop="1">
      <c r="A21" s="42" t="s">
        <v>184</v>
      </c>
      <c r="B21" s="154">
        <f>SUM('V-kom.8'!B70)</f>
        <v>45783</v>
      </c>
      <c r="C21" s="154">
        <f>SUM('V-kom.8'!C70)</f>
        <v>44762</v>
      </c>
      <c r="D21" s="154">
        <f>SUM('V-kom.8'!D70)</f>
        <v>44850</v>
      </c>
      <c r="E21" s="154">
        <f>SUM('V-kom.8'!E70)</f>
        <v>44850</v>
      </c>
    </row>
    <row r="22" spans="1:5" ht="18" customHeight="1" thickBot="1">
      <c r="A22" s="143" t="s">
        <v>322</v>
      </c>
      <c r="B22" s="317">
        <f>SUM('V-kom.8'!B72)</f>
        <v>1472</v>
      </c>
      <c r="C22" s="317">
        <f>SUM('V-kom.8'!C72)</f>
        <v>0</v>
      </c>
      <c r="D22" s="317">
        <f>SUM('V-kom.8'!D72)</f>
        <v>0</v>
      </c>
      <c r="E22" s="317">
        <f>SUM('V-kom.8'!E72)</f>
        <v>0</v>
      </c>
    </row>
    <row r="23" spans="1:5" s="61" customFormat="1" ht="18" customHeight="1" thickBot="1" thickTop="1">
      <c r="A23" s="43" t="s">
        <v>88</v>
      </c>
      <c r="B23" s="155">
        <f>SUM('[1]V-kom.8'!B73)</f>
        <v>129</v>
      </c>
      <c r="C23" s="155">
        <f>SUM('[1]V-kom.8'!C73)</f>
        <v>140</v>
      </c>
      <c r="D23" s="155">
        <f>SUM('[1]V-kom.8'!D73)</f>
        <v>156</v>
      </c>
      <c r="E23" s="155">
        <f>SUM('[1]V-kom.8'!E73)</f>
        <v>170</v>
      </c>
    </row>
    <row r="24" spans="1:5" ht="18" customHeight="1" thickBot="1" thickTop="1">
      <c r="A24" s="313" t="s">
        <v>89</v>
      </c>
      <c r="B24" s="382">
        <f>SUM('[1]V-kom.8'!B75)</f>
        <v>129</v>
      </c>
      <c r="C24" s="382">
        <f>SUM('[1]V-kom.8'!C75)</f>
        <v>140</v>
      </c>
      <c r="D24" s="382">
        <f>SUM('[1]V-kom.8'!D75)</f>
        <v>156</v>
      </c>
      <c r="E24" s="382">
        <f>SUM('[1]V-kom.8'!E75)</f>
        <v>170</v>
      </c>
    </row>
    <row r="25" spans="1:5" s="62" customFormat="1" ht="18" customHeight="1" thickBot="1" thickTop="1">
      <c r="A25" s="149" t="s">
        <v>90</v>
      </c>
      <c r="B25" s="158">
        <f>SUM('V-kom.8'!B79)</f>
        <v>184013</v>
      </c>
      <c r="C25" s="158">
        <f>SUM('V-kom.8'!C79)</f>
        <v>193088</v>
      </c>
      <c r="D25" s="158">
        <f>SUM('V-kom.8'!D79)</f>
        <v>195953</v>
      </c>
      <c r="E25" s="158">
        <f>SUM('V-kom.8'!E79)</f>
        <v>197970</v>
      </c>
    </row>
    <row r="26" spans="1:5" s="61" customFormat="1" ht="18" customHeight="1" thickBot="1">
      <c r="A26" s="601" t="s">
        <v>24</v>
      </c>
      <c r="B26" s="602">
        <f>SUM('V-kom.8'!B82)</f>
        <v>2077898</v>
      </c>
      <c r="C26" s="602">
        <f>SUM('V-kom.8'!C82)</f>
        <v>2067048</v>
      </c>
      <c r="D26" s="602">
        <f>SUM('V-kom.8'!D82)</f>
        <v>2103319</v>
      </c>
      <c r="E26" s="602">
        <f>SUM('V-kom.8'!E82)</f>
        <v>2124666</v>
      </c>
    </row>
  </sheetData>
  <sheetProtection/>
  <mergeCells count="5">
    <mergeCell ref="A1:E1"/>
    <mergeCell ref="A2:E2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4.8515625" style="0" customWidth="1"/>
    <col min="2" max="2" width="14.421875" style="0" customWidth="1"/>
    <col min="3" max="5" width="11.7109375" style="0" customWidth="1"/>
  </cols>
  <sheetData>
    <row r="1" spans="1:5" ht="18.75">
      <c r="A1" s="659" t="s">
        <v>416</v>
      </c>
      <c r="B1" s="659"/>
      <c r="C1" s="659"/>
      <c r="D1" s="659"/>
      <c r="E1" s="659"/>
    </row>
    <row r="2" spans="1:5" ht="18.75">
      <c r="A2" s="659" t="s">
        <v>370</v>
      </c>
      <c r="B2" s="659"/>
      <c r="C2" s="659"/>
      <c r="D2" s="659"/>
      <c r="E2" s="659"/>
    </row>
    <row r="3" spans="1:5" ht="12" customHeight="1">
      <c r="A3" s="17"/>
      <c r="B3" s="17"/>
      <c r="C3" s="17"/>
      <c r="D3" s="17"/>
      <c r="E3" s="17"/>
    </row>
    <row r="4" spans="1:5" ht="18.75">
      <c r="A4" s="168" t="s">
        <v>192</v>
      </c>
      <c r="B4" s="169"/>
      <c r="C4" s="17"/>
      <c r="D4" s="17"/>
      <c r="E4" s="17"/>
    </row>
    <row r="5" spans="1:5" ht="18.75">
      <c r="A5" s="167"/>
      <c r="B5" s="252"/>
      <c r="C5" s="17"/>
      <c r="D5" s="17"/>
      <c r="E5" s="17"/>
    </row>
    <row r="6" spans="1:5" ht="15.75" customHeight="1" thickBot="1">
      <c r="A6" s="17"/>
      <c r="B6" s="17"/>
      <c r="C6" s="17"/>
      <c r="D6" s="17"/>
      <c r="E6" s="408" t="s">
        <v>191</v>
      </c>
    </row>
    <row r="7" spans="1:5" ht="18" customHeight="1">
      <c r="A7" s="648" t="s">
        <v>22</v>
      </c>
      <c r="B7" s="369" t="s">
        <v>346</v>
      </c>
      <c r="C7" s="666">
        <v>2012</v>
      </c>
      <c r="D7" s="666">
        <v>2013</v>
      </c>
      <c r="E7" s="660">
        <v>2014</v>
      </c>
    </row>
    <row r="8" spans="1:5" ht="18" customHeight="1" thickBot="1">
      <c r="A8" s="649"/>
      <c r="B8" s="372" t="s">
        <v>347</v>
      </c>
      <c r="C8" s="667"/>
      <c r="D8" s="667"/>
      <c r="E8" s="661"/>
    </row>
    <row r="9" spans="1:5" ht="16.5" customHeight="1">
      <c r="A9" s="248" t="s">
        <v>91</v>
      </c>
      <c r="B9" s="164">
        <f>SUM('N-kom.8'!B9)</f>
        <v>360488</v>
      </c>
      <c r="C9" s="164">
        <f>SUM('N-kom.8'!C9)</f>
        <v>372788</v>
      </c>
      <c r="D9" s="164">
        <v>391702</v>
      </c>
      <c r="E9" s="164">
        <v>391702</v>
      </c>
    </row>
    <row r="10" spans="1:5" ht="16.5" customHeight="1">
      <c r="A10" s="136" t="s">
        <v>92</v>
      </c>
      <c r="B10" s="237">
        <f>SUM('N-kom.8'!B33)</f>
        <v>711374</v>
      </c>
      <c r="C10" s="237">
        <f>SUM('N-kom.8'!C33)</f>
        <v>748945</v>
      </c>
      <c r="D10" s="237">
        <f>SUM('N-kom.8'!D33)</f>
        <v>800280</v>
      </c>
      <c r="E10" s="237">
        <v>800280</v>
      </c>
    </row>
    <row r="11" spans="1:5" ht="16.5" customHeight="1">
      <c r="A11" s="136" t="s">
        <v>93</v>
      </c>
      <c r="B11" s="237">
        <f>SUM('N-kom.8'!B50)</f>
        <v>149559</v>
      </c>
      <c r="C11" s="237">
        <f>SUM('N-kom.8'!C50)</f>
        <v>253130</v>
      </c>
      <c r="D11" s="237">
        <f>SUM('N-kom.8'!D50)</f>
        <v>200017</v>
      </c>
      <c r="E11" s="237">
        <v>213780</v>
      </c>
    </row>
    <row r="12" spans="1:5" ht="16.5" customHeight="1">
      <c r="A12" s="136" t="s">
        <v>94</v>
      </c>
      <c r="B12" s="237">
        <f>SUM('N-kom.8'!B137)</f>
        <v>398</v>
      </c>
      <c r="C12" s="237">
        <f>SUM('N-kom.8'!C137)</f>
        <v>398</v>
      </c>
      <c r="D12" s="237">
        <f>SUM('N-kom.8'!D137)</f>
        <v>498</v>
      </c>
      <c r="E12" s="237">
        <f>SUM('N-kom.8'!E137)</f>
        <v>498</v>
      </c>
    </row>
    <row r="13" spans="1:5" ht="16.5" customHeight="1">
      <c r="A13" s="136" t="s">
        <v>95</v>
      </c>
      <c r="B13" s="237">
        <f>SUM('N-kom.8'!B139)</f>
        <v>830</v>
      </c>
      <c r="C13" s="237">
        <f>SUM('N-kom.8'!C139)</f>
        <v>830</v>
      </c>
      <c r="D13" s="237">
        <f>SUM('N-kom.8'!D139)</f>
        <v>830</v>
      </c>
      <c r="E13" s="237">
        <f>SUM('N-kom.8'!E139)</f>
        <v>830</v>
      </c>
    </row>
    <row r="14" spans="1:5" ht="16.5" customHeight="1">
      <c r="A14" s="136" t="s">
        <v>96</v>
      </c>
      <c r="B14" s="237">
        <f>SUM('N-kom.8'!B141)</f>
        <v>221740</v>
      </c>
      <c r="C14" s="237">
        <f>SUM('N-kom.8'!C141)</f>
        <v>251630</v>
      </c>
      <c r="D14" s="237">
        <f>SUM('N-kom.8'!D141)</f>
        <v>231055</v>
      </c>
      <c r="E14" s="237">
        <v>231055</v>
      </c>
    </row>
    <row r="15" spans="1:5" ht="16.5" customHeight="1">
      <c r="A15" s="136" t="s">
        <v>97</v>
      </c>
      <c r="B15" s="237">
        <v>1412596</v>
      </c>
      <c r="C15" s="237">
        <v>1412596</v>
      </c>
      <c r="D15" s="237">
        <v>1412596</v>
      </c>
      <c r="E15" s="237">
        <v>1412596</v>
      </c>
    </row>
    <row r="16" spans="1:5" ht="16.5" customHeight="1">
      <c r="A16" s="136" t="s">
        <v>98</v>
      </c>
      <c r="B16" s="237">
        <v>497234</v>
      </c>
      <c r="C16" s="237">
        <v>497234</v>
      </c>
      <c r="D16" s="237">
        <v>497234</v>
      </c>
      <c r="E16" s="237">
        <v>497234</v>
      </c>
    </row>
    <row r="17" spans="1:5" ht="16.5" customHeight="1">
      <c r="A17" s="136" t="s">
        <v>99</v>
      </c>
      <c r="B17" s="237">
        <f>SUM('N-kom.8'!B183)</f>
        <v>21609</v>
      </c>
      <c r="C17" s="237">
        <f>SUM('N-kom.8'!C183)</f>
        <v>21609</v>
      </c>
      <c r="D17" s="237">
        <f>SUM('N-kom.8'!D183)</f>
        <v>21809</v>
      </c>
      <c r="E17" s="237">
        <f>SUM('N-kom.8'!E183)</f>
        <v>21869</v>
      </c>
    </row>
    <row r="18" spans="1:5" ht="16.5" customHeight="1">
      <c r="A18" s="136" t="s">
        <v>100</v>
      </c>
      <c r="B18" s="237">
        <f>SUM('N-kom.8'!B204)</f>
        <v>109359</v>
      </c>
      <c r="C18" s="237">
        <f>SUM('N-kom.8'!C204)</f>
        <v>115647</v>
      </c>
      <c r="D18" s="237">
        <v>122277</v>
      </c>
      <c r="E18" s="237">
        <v>122277</v>
      </c>
    </row>
    <row r="19" spans="1:5" ht="16.5" customHeight="1">
      <c r="A19" s="136" t="s">
        <v>101</v>
      </c>
      <c r="B19" s="237">
        <f>SUM('N-kom.8'!B223)</f>
        <v>35180</v>
      </c>
      <c r="C19" s="237">
        <f>SUM('N-kom.8'!C223)</f>
        <v>34930</v>
      </c>
      <c r="D19" s="237">
        <f>SUM('N-kom.8'!D223)</f>
        <v>35030</v>
      </c>
      <c r="E19" s="237">
        <f>SUM('N-kom.8'!E223)</f>
        <v>35070</v>
      </c>
    </row>
    <row r="20" spans="1:5" ht="16.5" customHeight="1">
      <c r="A20" s="136" t="s">
        <v>102</v>
      </c>
      <c r="B20" s="237">
        <f>SUM('N-kom.8'!B240)</f>
        <v>58780</v>
      </c>
      <c r="C20" s="237">
        <f>SUM('N-kom.8'!C240)</f>
        <v>59297</v>
      </c>
      <c r="D20" s="237">
        <f>SUM('N-kom.8'!D240)</f>
        <v>62060</v>
      </c>
      <c r="E20" s="237">
        <v>62060</v>
      </c>
    </row>
    <row r="21" spans="1:5" ht="16.5" customHeight="1">
      <c r="A21" s="136" t="s">
        <v>103</v>
      </c>
      <c r="B21" s="237">
        <f>SUM('N-kom.8'!B255)</f>
        <v>194716</v>
      </c>
      <c r="C21" s="237">
        <f>SUM('N-kom.8'!C255)</f>
        <v>207554</v>
      </c>
      <c r="D21" s="237">
        <f>SUM('N-kom.8'!D255)</f>
        <v>211083</v>
      </c>
      <c r="E21" s="237">
        <f>SUM('N-kom.8'!E255)</f>
        <v>213000</v>
      </c>
    </row>
    <row r="22" spans="1:5" ht="16.5" customHeight="1">
      <c r="A22" s="136" t="s">
        <v>185</v>
      </c>
      <c r="B22" s="237">
        <f>SUM('N-kom.8'!B273)</f>
        <v>44762</v>
      </c>
      <c r="C22" s="237">
        <f>SUM('N-kom.8'!C273)</f>
        <v>44850</v>
      </c>
      <c r="D22" s="237">
        <f>SUM('N-kom.8'!D273)</f>
        <v>44850</v>
      </c>
      <c r="E22" s="237">
        <f>SUM('N-kom.8'!E273)</f>
        <v>44330</v>
      </c>
    </row>
    <row r="23" spans="1:5" ht="16.5" customHeight="1">
      <c r="A23" s="135" t="s">
        <v>399</v>
      </c>
      <c r="B23" s="237">
        <f>SUM('N-kom.8'!B276)</f>
        <v>9850</v>
      </c>
      <c r="C23" s="237">
        <f>SUM('N-kom.8'!C276)</f>
        <v>11550</v>
      </c>
      <c r="D23" s="237">
        <f>SUM('N-kom.8'!D276)</f>
        <v>12900</v>
      </c>
      <c r="E23" s="237">
        <f>SUM('N-kom.8'!E276)</f>
        <v>13830</v>
      </c>
    </row>
    <row r="24" spans="1:5" ht="16.5" customHeight="1">
      <c r="A24" s="136" t="s">
        <v>104</v>
      </c>
      <c r="B24" s="237">
        <f>SUM('N-kom.8'!B279)</f>
        <v>15211</v>
      </c>
      <c r="C24" s="237">
        <f>SUM('N-kom.8'!C279)</f>
        <v>15428</v>
      </c>
      <c r="D24" s="237">
        <f>SUM('N-kom.8'!D279)</f>
        <v>15511</v>
      </c>
      <c r="E24" s="237">
        <f>SUM('N-kom.8'!E279)</f>
        <v>15668</v>
      </c>
    </row>
    <row r="25" spans="1:5" ht="16.5" customHeight="1" thickBot="1">
      <c r="A25" s="135" t="s">
        <v>183</v>
      </c>
      <c r="B25" s="239">
        <f>SUM('N-kom.8'!B299)</f>
        <v>27</v>
      </c>
      <c r="C25" s="239">
        <f>SUM('N-kom.8'!C299)</f>
        <v>45</v>
      </c>
      <c r="D25" s="239">
        <f>SUM('N-kom.8'!D299)</f>
        <v>25000</v>
      </c>
      <c r="E25" s="239">
        <f>SUM('N-kom.8'!E299)</f>
        <v>30000</v>
      </c>
    </row>
    <row r="26" spans="1:5" ht="16.5" customHeight="1" thickBot="1">
      <c r="A26" s="39" t="s">
        <v>8</v>
      </c>
      <c r="B26" s="160">
        <f>SUM('N-kom.8'!B302)</f>
        <v>3843713</v>
      </c>
      <c r="C26" s="160">
        <f>SUM('N-kom.8'!C302)</f>
        <v>4048461</v>
      </c>
      <c r="D26" s="160">
        <f>SUM(D9:D25)</f>
        <v>4084732</v>
      </c>
      <c r="E26" s="160">
        <f>SUM(E9:E25)</f>
        <v>4106079</v>
      </c>
    </row>
    <row r="27" spans="1:5" ht="16.5" customHeight="1" thickBot="1">
      <c r="A27" s="39" t="s">
        <v>9</v>
      </c>
      <c r="B27" s="160">
        <f>SUM('N-kom.8'!B310)</f>
        <v>0</v>
      </c>
      <c r="C27" s="160">
        <f>SUM('N-kom.8'!C310)</f>
        <v>1660</v>
      </c>
      <c r="D27" s="160">
        <f>SUM('N-kom.8'!D310)</f>
        <v>38173</v>
      </c>
      <c r="E27" s="160">
        <f>SUM('N-kom.8'!E310)</f>
        <v>38173</v>
      </c>
    </row>
    <row r="28" spans="1:5" ht="16.5" customHeight="1" thickBot="1">
      <c r="A28" s="590" t="s">
        <v>35</v>
      </c>
      <c r="B28" s="591">
        <f>SUM('N-kom.8'!B312)</f>
        <v>3843713</v>
      </c>
      <c r="C28" s="591">
        <f>SUM('N-kom.8'!C312)</f>
        <v>4050121</v>
      </c>
      <c r="D28" s="591">
        <f>SUM(D26:D27)</f>
        <v>4122905</v>
      </c>
      <c r="E28" s="591">
        <f>SUM(E26:E27)</f>
        <v>4144252</v>
      </c>
    </row>
    <row r="29" spans="1:5" ht="16.5" customHeight="1">
      <c r="A29" s="592" t="s">
        <v>24</v>
      </c>
      <c r="B29" s="593">
        <f>SUM('V-8'!B26)</f>
        <v>2077898</v>
      </c>
      <c r="C29" s="593">
        <f>SUM('V-8'!C26)</f>
        <v>2067048</v>
      </c>
      <c r="D29" s="593">
        <f>SUM('V-8'!D26)</f>
        <v>2103319</v>
      </c>
      <c r="E29" s="593">
        <f>SUM('V-8'!E26)</f>
        <v>2124666</v>
      </c>
    </row>
    <row r="30" spans="1:5" ht="16.5" customHeight="1">
      <c r="A30" s="30" t="s">
        <v>377</v>
      </c>
      <c r="B30" s="237">
        <v>2118</v>
      </c>
      <c r="C30" s="164">
        <v>0</v>
      </c>
      <c r="D30" s="164">
        <v>0</v>
      </c>
      <c r="E30" s="164">
        <v>0</v>
      </c>
    </row>
    <row r="31" spans="1:5" ht="16.5" customHeight="1">
      <c r="A31" s="137" t="s">
        <v>105</v>
      </c>
      <c r="B31" s="237">
        <v>394843</v>
      </c>
      <c r="C31" s="237">
        <v>391214</v>
      </c>
      <c r="D31" s="237">
        <v>391214</v>
      </c>
      <c r="E31" s="237">
        <v>391214</v>
      </c>
    </row>
    <row r="32" spans="1:5" ht="16.5" customHeight="1" thickBot="1">
      <c r="A32" s="138" t="s">
        <v>106</v>
      </c>
      <c r="B32" s="238">
        <f>SUM(B26-B29-B30-B31)</f>
        <v>1368854</v>
      </c>
      <c r="C32" s="238">
        <f>SUM(C26-C29-C30-C31)</f>
        <v>1590199</v>
      </c>
      <c r="D32" s="238">
        <f>SUM(D26-D29-D30-D31)</f>
        <v>1590199</v>
      </c>
      <c r="E32" s="238">
        <f>SUM(E26-E29-E30-E31)</f>
        <v>1590199</v>
      </c>
    </row>
    <row r="33" spans="1:5" ht="16.5" customHeight="1" thickBot="1">
      <c r="A33" s="594" t="s">
        <v>155</v>
      </c>
      <c r="B33" s="595">
        <f>SUM(B31:B32)</f>
        <v>1763697</v>
      </c>
      <c r="C33" s="595">
        <f>SUM(C31:C32)</f>
        <v>1981413</v>
      </c>
      <c r="D33" s="595">
        <f>SUM(D31:D32)</f>
        <v>1981413</v>
      </c>
      <c r="E33" s="595">
        <f>SUM(E31:E32)</f>
        <v>1981413</v>
      </c>
    </row>
    <row r="34" spans="1:5" ht="16.5" customHeight="1" thickBot="1">
      <c r="A34" s="139" t="s">
        <v>107</v>
      </c>
      <c r="B34" s="160">
        <f>SUM('N-kom.8'!B310)</f>
        <v>0</v>
      </c>
      <c r="C34" s="160">
        <f>SUM('N-kom.8'!C310)</f>
        <v>1660</v>
      </c>
      <c r="D34" s="160">
        <f>SUM('N-kom.8'!D310)</f>
        <v>38173</v>
      </c>
      <c r="E34" s="160">
        <f>SUM('N-kom.8'!E310)</f>
        <v>38173</v>
      </c>
    </row>
    <row r="35" spans="1:5" ht="16.5" customHeight="1" thickBot="1">
      <c r="A35" s="594" t="s">
        <v>156</v>
      </c>
      <c r="B35" s="595">
        <f>SUM(B33:B34)</f>
        <v>1763697</v>
      </c>
      <c r="C35" s="595">
        <f>SUM(C33:C34)</f>
        <v>1983073</v>
      </c>
      <c r="D35" s="595">
        <f>SUM(D33:D34)</f>
        <v>2019586</v>
      </c>
      <c r="E35" s="595">
        <f>SUM(E33:E34)</f>
        <v>2019586</v>
      </c>
    </row>
    <row r="36" spans="1:5" ht="16.5" customHeight="1" thickBot="1">
      <c r="A36" s="594" t="s">
        <v>27</v>
      </c>
      <c r="B36" s="596">
        <v>0</v>
      </c>
      <c r="C36" s="597" t="s">
        <v>36</v>
      </c>
      <c r="D36" s="597" t="s">
        <v>36</v>
      </c>
      <c r="E36" s="597" t="s">
        <v>36</v>
      </c>
    </row>
  </sheetData>
  <sheetProtection/>
  <mergeCells count="5">
    <mergeCell ref="A1:E1"/>
    <mergeCell ref="A2:E2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8">
      <selection activeCell="G32" sqref="G32"/>
    </sheetView>
  </sheetViews>
  <sheetFormatPr defaultColWidth="29.140625" defaultRowHeight="12.75"/>
  <cols>
    <col min="1" max="1" width="29.140625" style="0" customWidth="1"/>
    <col min="2" max="2" width="14.421875" style="0" customWidth="1"/>
    <col min="3" max="5" width="11.7109375" style="0" customWidth="1"/>
  </cols>
  <sheetData>
    <row r="1" spans="1:5" ht="18.75">
      <c r="A1" s="659" t="s">
        <v>412</v>
      </c>
      <c r="B1" s="659"/>
      <c r="C1" s="659"/>
      <c r="D1" s="659"/>
      <c r="E1" s="659"/>
    </row>
    <row r="2" spans="1:5" ht="18.75">
      <c r="A2" s="659" t="s">
        <v>370</v>
      </c>
      <c r="B2" s="659"/>
      <c r="C2" s="659"/>
      <c r="D2" s="659"/>
      <c r="E2" s="659"/>
    </row>
    <row r="3" spans="1:5" ht="18.75">
      <c r="A3" s="17"/>
      <c r="B3" s="17"/>
      <c r="C3" s="17"/>
      <c r="D3" s="17"/>
      <c r="E3" s="17"/>
    </row>
    <row r="4" spans="1:5" ht="18.75">
      <c r="A4" s="17"/>
      <c r="B4" s="17"/>
      <c r="C4" s="17"/>
      <c r="D4" s="17"/>
      <c r="E4" s="17"/>
    </row>
    <row r="5" spans="1:5" ht="18.75" customHeight="1">
      <c r="A5" s="668" t="s">
        <v>413</v>
      </c>
      <c r="B5" s="668"/>
      <c r="C5" s="668"/>
      <c r="D5" s="668"/>
      <c r="E5" s="668"/>
    </row>
    <row r="6" spans="1:5" ht="18.75">
      <c r="A6" s="17"/>
      <c r="B6" s="17"/>
      <c r="C6" s="17"/>
      <c r="D6" s="17"/>
      <c r="E6" s="17"/>
    </row>
    <row r="7" spans="1:5" ht="18.75">
      <c r="A7" s="17"/>
      <c r="B7" s="17"/>
      <c r="C7" s="17"/>
      <c r="D7" s="17"/>
      <c r="E7" s="17"/>
    </row>
    <row r="8" spans="1:5" ht="19.5" thickBot="1">
      <c r="A8" s="167"/>
      <c r="B8" s="17"/>
      <c r="C8" s="17"/>
      <c r="D8" s="408"/>
      <c r="E8" s="408" t="s">
        <v>191</v>
      </c>
    </row>
    <row r="9" spans="1:5" ht="12.75">
      <c r="A9" s="648" t="s">
        <v>23</v>
      </c>
      <c r="B9" s="377" t="s">
        <v>346</v>
      </c>
      <c r="C9" s="370"/>
      <c r="D9" s="381"/>
      <c r="E9" s="381"/>
    </row>
    <row r="10" spans="1:5" ht="13.5" thickBot="1">
      <c r="A10" s="649"/>
      <c r="B10" s="253" t="s">
        <v>347</v>
      </c>
      <c r="C10" s="610">
        <v>2012</v>
      </c>
      <c r="D10" s="611">
        <v>2013</v>
      </c>
      <c r="E10" s="611">
        <v>2014</v>
      </c>
    </row>
    <row r="11" spans="1:5" ht="20.25" customHeight="1">
      <c r="A11" s="614" t="s">
        <v>201</v>
      </c>
      <c r="B11" s="615">
        <f>SUM('VN-kom.9'!B11)</f>
        <v>1033</v>
      </c>
      <c r="C11" s="615">
        <f>SUM('VN-kom.9'!C11)</f>
        <v>1190</v>
      </c>
      <c r="D11" s="615">
        <f>SUM('VN-kom.9'!D11)</f>
        <v>1274</v>
      </c>
      <c r="E11" s="615">
        <f>SUM('VN-kom.9'!E11)</f>
        <v>1340</v>
      </c>
    </row>
    <row r="12" spans="1:5" ht="20.25" customHeight="1">
      <c r="A12" s="136" t="s">
        <v>85</v>
      </c>
      <c r="B12" s="616">
        <f>SUM('VN-kom.9'!B15)</f>
        <v>1284</v>
      </c>
      <c r="C12" s="616">
        <f>SUM('VN-kom.9'!C15)</f>
        <v>1330</v>
      </c>
      <c r="D12" s="616">
        <f>SUM('VN-kom.9'!D15)</f>
        <v>1409</v>
      </c>
      <c r="E12" s="616">
        <f>SUM('VN-kom.9'!E15)</f>
        <v>1480</v>
      </c>
    </row>
    <row r="13" spans="1:5" ht="20.25" customHeight="1" thickBot="1">
      <c r="A13" s="135" t="s">
        <v>90</v>
      </c>
      <c r="B13" s="613">
        <f>SUM('VN-kom.9'!B19)</f>
        <v>9887</v>
      </c>
      <c r="C13" s="613">
        <f>SUM('VN-kom.9'!C19)</f>
        <v>9887</v>
      </c>
      <c r="D13" s="613">
        <f>SUM('VN-kom.9'!D19)</f>
        <v>9887</v>
      </c>
      <c r="E13" s="613">
        <f>SUM('VN-kom.9'!E19)</f>
        <v>9887</v>
      </c>
    </row>
    <row r="14" spans="1:5" s="257" customFormat="1" ht="20.25" customHeight="1" thickBot="1">
      <c r="A14" s="254" t="s">
        <v>24</v>
      </c>
      <c r="B14" s="255">
        <f>SUM(B11:B13)</f>
        <v>12204</v>
      </c>
      <c r="C14" s="255">
        <f>SUM(C11:C13)</f>
        <v>12407</v>
      </c>
      <c r="D14" s="255">
        <f>SUM(D11:D13)</f>
        <v>12570</v>
      </c>
      <c r="E14" s="255">
        <f>SUM(E11:E13)</f>
        <v>12707</v>
      </c>
    </row>
    <row r="15" spans="1:5" s="257" customFormat="1" ht="18.75">
      <c r="A15" s="147"/>
      <c r="B15" s="256"/>
      <c r="C15" s="256"/>
      <c r="D15" s="256"/>
      <c r="E15" s="256"/>
    </row>
    <row r="16" spans="1:5" s="257" customFormat="1" ht="18.75">
      <c r="A16" s="147"/>
      <c r="B16" s="256"/>
      <c r="C16" s="256"/>
      <c r="D16" s="256"/>
      <c r="E16" s="256"/>
    </row>
    <row r="17" spans="1:5" s="257" customFormat="1" ht="18.75">
      <c r="A17" s="147"/>
      <c r="B17" s="256"/>
      <c r="C17" s="256"/>
      <c r="D17" s="256"/>
      <c r="E17" s="256"/>
    </row>
    <row r="18" spans="1:5" ht="19.5" thickBot="1">
      <c r="A18" s="147"/>
      <c r="B18" s="17"/>
      <c r="C18" s="17"/>
      <c r="D18" s="17"/>
      <c r="E18" s="408"/>
    </row>
    <row r="19" spans="1:5" ht="18" customHeight="1">
      <c r="A19" s="648" t="s">
        <v>414</v>
      </c>
      <c r="B19" s="369" t="s">
        <v>346</v>
      </c>
      <c r="C19" s="370"/>
      <c r="D19" s="381"/>
      <c r="E19" s="371"/>
    </row>
    <row r="20" spans="1:5" ht="18" customHeight="1" thickBot="1">
      <c r="A20" s="649"/>
      <c r="B20" s="372" t="s">
        <v>347</v>
      </c>
      <c r="C20" s="610">
        <v>2012</v>
      </c>
      <c r="D20" s="611">
        <v>2013</v>
      </c>
      <c r="E20" s="612">
        <v>2014</v>
      </c>
    </row>
    <row r="21" spans="1:5" ht="20.25" customHeight="1">
      <c r="A21" s="42" t="s">
        <v>91</v>
      </c>
      <c r="B21" s="378">
        <f>SUM('VN-kom.9'!B29)</f>
        <v>200</v>
      </c>
      <c r="C21" s="378">
        <f>SUM('VN-kom.9'!C29)</f>
        <v>350</v>
      </c>
      <c r="D21" s="378">
        <v>350</v>
      </c>
      <c r="E21" s="378">
        <v>350</v>
      </c>
    </row>
    <row r="22" spans="1:5" ht="20.25" customHeight="1">
      <c r="A22" s="44" t="s">
        <v>92</v>
      </c>
      <c r="B22" s="159">
        <f>SUM('VN-kom.9'!B32)</f>
        <v>20145</v>
      </c>
      <c r="C22" s="159">
        <f>SUM('VN-kom.9'!C32)</f>
        <v>21151</v>
      </c>
      <c r="D22" s="159">
        <v>21314</v>
      </c>
      <c r="E22" s="159">
        <v>21451</v>
      </c>
    </row>
    <row r="23" spans="1:5" ht="20.25" customHeight="1">
      <c r="A23" s="44" t="s">
        <v>93</v>
      </c>
      <c r="B23" s="159">
        <f>SUM('VN-kom.9'!B35)</f>
        <v>1000</v>
      </c>
      <c r="C23" s="159">
        <f>SUM('VN-kom.9'!C35)</f>
        <v>2660</v>
      </c>
      <c r="D23" s="159">
        <v>2660</v>
      </c>
      <c r="E23" s="159">
        <v>2660</v>
      </c>
    </row>
    <row r="24" spans="1:5" ht="20.25" customHeight="1">
      <c r="A24" s="44" t="s">
        <v>96</v>
      </c>
      <c r="B24" s="159">
        <f>SUM('VN-kom.9'!B39)</f>
        <v>1526</v>
      </c>
      <c r="C24" s="159">
        <f>SUM('VN-kom.9'!C39)</f>
        <v>1980</v>
      </c>
      <c r="D24" s="159">
        <f>SUM('VN-kom.9'!D39)</f>
        <v>1980</v>
      </c>
      <c r="E24" s="159">
        <v>1980</v>
      </c>
    </row>
    <row r="25" spans="1:5" ht="20.25" customHeight="1">
      <c r="A25" s="44" t="s">
        <v>101</v>
      </c>
      <c r="B25" s="159">
        <f>SUM('VN-kom.9'!B43)</f>
        <v>366</v>
      </c>
      <c r="C25" s="159">
        <f>SUM('VN-kom.9'!C43)</f>
        <v>402</v>
      </c>
      <c r="D25" s="159">
        <v>402</v>
      </c>
      <c r="E25" s="159">
        <v>402</v>
      </c>
    </row>
    <row r="26" spans="1:5" ht="20.25" customHeight="1">
      <c r="A26" s="136" t="s">
        <v>358</v>
      </c>
      <c r="B26" s="159">
        <f>SUM('VN-kom.9'!B46)</f>
        <v>2783</v>
      </c>
      <c r="C26" s="159">
        <f>SUM('VN-kom.9'!C46)</f>
        <v>2990</v>
      </c>
      <c r="D26" s="159">
        <v>2990</v>
      </c>
      <c r="E26" s="159">
        <v>2990</v>
      </c>
    </row>
    <row r="27" spans="1:5" ht="20.25" customHeight="1">
      <c r="A27" s="44" t="s">
        <v>202</v>
      </c>
      <c r="B27" s="159">
        <f>SUM('VN-kom.9'!B49)</f>
        <v>9887</v>
      </c>
      <c r="C27" s="159">
        <f>SUM('VN-kom.9'!C49)</f>
        <v>9887</v>
      </c>
      <c r="D27" s="159">
        <f>SUM('VN-kom.9'!D49)</f>
        <v>9887</v>
      </c>
      <c r="E27" s="159">
        <f>SUM('VN-kom.9'!E49)</f>
        <v>9887</v>
      </c>
    </row>
    <row r="28" spans="1:5" ht="20.25" customHeight="1" thickBot="1">
      <c r="A28" s="44" t="s">
        <v>104</v>
      </c>
      <c r="B28" s="159">
        <f>SUM('VN-kom.9'!B51)</f>
        <v>92</v>
      </c>
      <c r="C28" s="159">
        <f>SUM('VN-kom.9'!C51)</f>
        <v>92</v>
      </c>
      <c r="D28" s="159">
        <f>SUM('VN-kom.9'!D51)</f>
        <v>92</v>
      </c>
      <c r="E28" s="159">
        <f>SUM('VN-kom.9'!E51)</f>
        <v>92</v>
      </c>
    </row>
    <row r="29" spans="1:5" ht="20.25" customHeight="1" thickBot="1">
      <c r="A29" s="39" t="s">
        <v>8</v>
      </c>
      <c r="B29" s="160">
        <f>SUM(B21:B28)</f>
        <v>35999</v>
      </c>
      <c r="C29" s="160">
        <f>SUM(C21:C28)</f>
        <v>39512</v>
      </c>
      <c r="D29" s="160">
        <f>SUM(D21:D28)</f>
        <v>39675</v>
      </c>
      <c r="E29" s="160">
        <f>SUM(E21:E28)</f>
        <v>39812</v>
      </c>
    </row>
    <row r="30" spans="1:5" ht="20.25" customHeight="1" thickBot="1">
      <c r="A30" s="39" t="s">
        <v>9</v>
      </c>
      <c r="B30" s="160">
        <v>0</v>
      </c>
      <c r="C30" s="160">
        <v>0</v>
      </c>
      <c r="D30" s="160">
        <v>0</v>
      </c>
      <c r="E30" s="161">
        <v>0</v>
      </c>
    </row>
    <row r="31" spans="1:5" ht="20.25" customHeight="1" thickBot="1">
      <c r="A31" s="627" t="s">
        <v>35</v>
      </c>
      <c r="B31" s="628">
        <f>SUM(B29:B30)</f>
        <v>35999</v>
      </c>
      <c r="C31" s="628">
        <f>SUM(C29:C30)</f>
        <v>39512</v>
      </c>
      <c r="D31" s="629">
        <f>SUM(D29:D30)</f>
        <v>39675</v>
      </c>
      <c r="E31" s="630">
        <f>SUM(E29:E30)</f>
        <v>39812</v>
      </c>
    </row>
    <row r="32" spans="1:5" ht="20.25" customHeight="1" thickBot="1" thickTop="1">
      <c r="A32" s="590" t="s">
        <v>24</v>
      </c>
      <c r="B32" s="591">
        <f>SUM(B14)</f>
        <v>12204</v>
      </c>
      <c r="C32" s="591">
        <f>SUM(C14)</f>
        <v>12407</v>
      </c>
      <c r="D32" s="591">
        <f>SUM(D14)</f>
        <v>12570</v>
      </c>
      <c r="E32" s="591">
        <f>SUM(E14)</f>
        <v>12707</v>
      </c>
    </row>
    <row r="33" spans="1:5" ht="20.25" customHeight="1" thickBot="1">
      <c r="A33" s="594" t="s">
        <v>147</v>
      </c>
      <c r="B33" s="595">
        <f>SUM(B31-B32)</f>
        <v>23795</v>
      </c>
      <c r="C33" s="595">
        <f>SUM(C31-C32)</f>
        <v>27105</v>
      </c>
      <c r="D33" s="595">
        <f>SUM(D31-D32)</f>
        <v>27105</v>
      </c>
      <c r="E33" s="632">
        <f>SUM(E31-E32)</f>
        <v>27105</v>
      </c>
    </row>
    <row r="34" spans="1:5" ht="20.25" customHeight="1" thickBot="1">
      <c r="A34" s="455" t="s">
        <v>107</v>
      </c>
      <c r="B34" s="456">
        <v>0</v>
      </c>
      <c r="C34" s="456">
        <v>0</v>
      </c>
      <c r="D34" s="456">
        <v>0</v>
      </c>
      <c r="E34" s="457">
        <v>0</v>
      </c>
    </row>
    <row r="35" spans="1:5" ht="20.25" customHeight="1" thickBot="1">
      <c r="A35" s="594" t="s">
        <v>156</v>
      </c>
      <c r="B35" s="591">
        <f>SUM(B33:B34)</f>
        <v>23795</v>
      </c>
      <c r="C35" s="591">
        <f>SUM(C33:C34)</f>
        <v>27105</v>
      </c>
      <c r="D35" s="631">
        <f>SUM(D33:D34)</f>
        <v>27105</v>
      </c>
      <c r="E35" s="631">
        <f>SUM(E33:E34)</f>
        <v>27105</v>
      </c>
    </row>
    <row r="36" spans="1:5" ht="18" customHeight="1" thickBot="1">
      <c r="A36" s="633" t="s">
        <v>27</v>
      </c>
      <c r="B36" s="634">
        <v>0</v>
      </c>
      <c r="C36" s="634">
        <v>0</v>
      </c>
      <c r="D36" s="634">
        <f>SUM(D32+D33-D31)</f>
        <v>0</v>
      </c>
      <c r="E36" s="635">
        <v>0</v>
      </c>
    </row>
  </sheetData>
  <sheetProtection/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6">
      <selection activeCell="G59" sqref="G59"/>
    </sheetView>
  </sheetViews>
  <sheetFormatPr defaultColWidth="9.140625" defaultRowHeight="12.75"/>
  <cols>
    <col min="1" max="1" width="35.28125" style="1" customWidth="1"/>
    <col min="2" max="2" width="11.8515625" style="6" customWidth="1"/>
    <col min="3" max="3" width="11.8515625" style="1" customWidth="1"/>
    <col min="4" max="5" width="11.140625" style="1" customWidth="1"/>
    <col min="6" max="16384" width="9.140625" style="1" customWidth="1"/>
  </cols>
  <sheetData>
    <row r="1" spans="2:5" ht="9.75" customHeight="1">
      <c r="B1" s="65"/>
      <c r="C1" s="65"/>
      <c r="D1" s="391"/>
      <c r="E1" s="391" t="s">
        <v>188</v>
      </c>
    </row>
    <row r="2" spans="2:5" ht="12" customHeight="1">
      <c r="B2" s="365" t="s">
        <v>346</v>
      </c>
      <c r="C2" s="59">
        <v>2012</v>
      </c>
      <c r="D2" s="59">
        <v>2013</v>
      </c>
      <c r="E2" s="59">
        <v>2014</v>
      </c>
    </row>
    <row r="3" spans="2:5" ht="12" customHeight="1">
      <c r="B3" s="59" t="s">
        <v>347</v>
      </c>
      <c r="C3" s="66"/>
      <c r="D3" s="66"/>
      <c r="E3" s="66"/>
    </row>
    <row r="4" spans="2:5" ht="12" customHeight="1">
      <c r="B4" s="67"/>
      <c r="C4" s="67"/>
      <c r="D4" s="67"/>
      <c r="E4" s="67"/>
    </row>
    <row r="5" spans="1:5" ht="15.75" customHeight="1">
      <c r="A5" s="617" t="s">
        <v>280</v>
      </c>
      <c r="B5" s="67"/>
      <c r="C5" s="67"/>
      <c r="D5" s="67"/>
      <c r="E5" s="67"/>
    </row>
    <row r="6" spans="1:5" ht="15.75" customHeight="1">
      <c r="A6" s="641" t="s">
        <v>410</v>
      </c>
      <c r="B6" s="642"/>
      <c r="C6" s="642"/>
      <c r="D6" s="642"/>
      <c r="E6" s="642"/>
    </row>
    <row r="7" spans="2:5" ht="14.25" customHeight="1">
      <c r="B7" s="67"/>
      <c r="C7" s="67"/>
      <c r="D7" s="67"/>
      <c r="E7" s="67"/>
    </row>
    <row r="8" spans="1:5" ht="16.5" customHeight="1">
      <c r="A8" s="643" t="s">
        <v>0</v>
      </c>
      <c r="B8" s="148"/>
      <c r="C8" s="6"/>
      <c r="D8" s="6"/>
      <c r="E8" s="6"/>
    </row>
    <row r="9" spans="1:5" ht="12" customHeight="1">
      <c r="A9" s="83"/>
      <c r="B9" s="148"/>
      <c r="C9" s="6"/>
      <c r="D9" s="6"/>
      <c r="E9" s="6"/>
    </row>
    <row r="10" spans="1:5" ht="12" customHeight="1">
      <c r="A10" s="315" t="s">
        <v>325</v>
      </c>
      <c r="B10" s="316">
        <f>SUM(B12)</f>
        <v>877</v>
      </c>
      <c r="C10" s="316">
        <f>SUM(C12)</f>
        <v>969</v>
      </c>
      <c r="D10" s="316">
        <f>SUM(D12)</f>
        <v>1066</v>
      </c>
      <c r="E10" s="316">
        <f>SUM(E12)</f>
        <v>1140</v>
      </c>
    </row>
    <row r="11" spans="3:5" ht="12" customHeight="1">
      <c r="C11" s="6"/>
      <c r="D11" s="6"/>
      <c r="E11" s="6"/>
    </row>
    <row r="12" spans="1:5" ht="12" customHeight="1">
      <c r="A12" s="78" t="s">
        <v>277</v>
      </c>
      <c r="B12" s="213">
        <v>877</v>
      </c>
      <c r="C12" s="215">
        <v>969</v>
      </c>
      <c r="D12" s="215">
        <v>1066</v>
      </c>
      <c r="E12" s="215">
        <v>1140</v>
      </c>
    </row>
    <row r="13" spans="1:5" ht="12" customHeight="1">
      <c r="A13" s="669" t="s">
        <v>405</v>
      </c>
      <c r="B13" s="669"/>
      <c r="C13" s="669"/>
      <c r="D13" s="669"/>
      <c r="E13" s="669"/>
    </row>
    <row r="14" spans="1:5" ht="12" customHeight="1">
      <c r="A14" s="670"/>
      <c r="B14" s="670"/>
      <c r="C14" s="670"/>
      <c r="D14" s="670"/>
      <c r="E14" s="670"/>
    </row>
    <row r="15" spans="1:5" ht="12" customHeight="1">
      <c r="A15" s="68" t="s">
        <v>326</v>
      </c>
      <c r="B15" s="316">
        <f>SUM(B17:B18)</f>
        <v>5037</v>
      </c>
      <c r="C15" s="316">
        <f>SUM(C17)</f>
        <v>3420</v>
      </c>
      <c r="D15" s="316">
        <f>SUM(D17)</f>
        <v>3525</v>
      </c>
      <c r="E15" s="316">
        <f>SUM(E17)</f>
        <v>3610</v>
      </c>
    </row>
    <row r="16" spans="3:5" ht="12" customHeight="1">
      <c r="C16" s="6"/>
      <c r="D16" s="6"/>
      <c r="E16" s="6"/>
    </row>
    <row r="17" spans="1:5" ht="12" customHeight="1">
      <c r="A17" s="78" t="s">
        <v>278</v>
      </c>
      <c r="B17" s="213">
        <v>3369</v>
      </c>
      <c r="C17" s="213">
        <v>3420</v>
      </c>
      <c r="D17" s="213">
        <v>3525</v>
      </c>
      <c r="E17" s="213">
        <v>3610</v>
      </c>
    </row>
    <row r="18" spans="1:5" ht="12" customHeight="1">
      <c r="A18" s="78" t="s">
        <v>348</v>
      </c>
      <c r="B18" s="213">
        <v>1668</v>
      </c>
      <c r="C18" s="213">
        <v>0</v>
      </c>
      <c r="D18" s="213">
        <v>0</v>
      </c>
      <c r="E18" s="213">
        <v>0</v>
      </c>
    </row>
    <row r="19" spans="1:5" ht="12" customHeight="1">
      <c r="A19" s="671"/>
      <c r="B19" s="671"/>
      <c r="C19" s="671"/>
      <c r="D19" s="60"/>
      <c r="E19" s="60"/>
    </row>
    <row r="20" spans="1:5" ht="12" customHeight="1">
      <c r="A20" s="68" t="s">
        <v>324</v>
      </c>
      <c r="B20" s="214">
        <f>SUM(B21)</f>
        <v>12555</v>
      </c>
      <c r="C20" s="214">
        <f>SUM(C21)</f>
        <v>12555</v>
      </c>
      <c r="D20" s="214">
        <f>SUM(D21)</f>
        <v>12555</v>
      </c>
      <c r="E20" s="214">
        <f>SUM(E21)</f>
        <v>12555</v>
      </c>
    </row>
    <row r="21" spans="1:5" ht="12" customHeight="1">
      <c r="A21" s="166" t="s">
        <v>178</v>
      </c>
      <c r="B21" s="215">
        <v>12555</v>
      </c>
      <c r="C21" s="215">
        <v>12555</v>
      </c>
      <c r="D21" s="215">
        <v>12555</v>
      </c>
      <c r="E21" s="215">
        <v>12555</v>
      </c>
    </row>
    <row r="22" spans="3:5" ht="12" customHeight="1">
      <c r="C22" s="6"/>
      <c r="D22" s="6"/>
      <c r="E22" s="6"/>
    </row>
    <row r="23" spans="1:5" ht="16.5" customHeight="1">
      <c r="A23" s="618" t="s">
        <v>6</v>
      </c>
      <c r="B23" s="216">
        <f>SUM(B10+B15+B20)</f>
        <v>18469</v>
      </c>
      <c r="C23" s="216">
        <f>SUM(C10+C15+C20)</f>
        <v>16944</v>
      </c>
      <c r="D23" s="216">
        <f>SUM(D10+D15+D20)</f>
        <v>17146</v>
      </c>
      <c r="E23" s="216">
        <f>SUM(E10+E15+E20)</f>
        <v>17305</v>
      </c>
    </row>
    <row r="24" spans="2:5" ht="12" customHeight="1">
      <c r="B24" s="67"/>
      <c r="C24" s="67"/>
      <c r="D24" s="67"/>
      <c r="E24" s="67"/>
    </row>
    <row r="25" spans="2:5" ht="7.5" customHeight="1">
      <c r="B25" s="67"/>
      <c r="C25" s="67"/>
      <c r="D25" s="67"/>
      <c r="E25" s="67"/>
    </row>
    <row r="26" spans="1:2" ht="16.5" customHeight="1">
      <c r="A26" s="643" t="s">
        <v>409</v>
      </c>
      <c r="B26" s="148"/>
    </row>
    <row r="27" ht="12" customHeight="1"/>
    <row r="28" ht="6" customHeight="1"/>
    <row r="29" spans="1:5" ht="12" customHeight="1">
      <c r="A29" s="85" t="s">
        <v>196</v>
      </c>
      <c r="B29" s="86">
        <v>166</v>
      </c>
      <c r="C29" s="86">
        <v>166</v>
      </c>
      <c r="D29" s="86">
        <v>166</v>
      </c>
      <c r="E29" s="87">
        <v>166</v>
      </c>
    </row>
    <row r="30" spans="1:3" ht="12" customHeight="1">
      <c r="A30" s="88" t="s">
        <v>263</v>
      </c>
      <c r="B30" s="71"/>
      <c r="C30" s="71"/>
    </row>
    <row r="31" spans="1:5" ht="12" customHeight="1">
      <c r="A31" s="89"/>
      <c r="C31" s="6"/>
      <c r="D31" s="6"/>
      <c r="E31" s="6"/>
    </row>
    <row r="32" spans="1:5" ht="12" customHeight="1">
      <c r="A32" s="90" t="s">
        <v>197</v>
      </c>
      <c r="B32" s="91">
        <v>23392</v>
      </c>
      <c r="C32" s="91">
        <v>24583</v>
      </c>
      <c r="D32" s="91">
        <v>26285</v>
      </c>
      <c r="E32" s="92">
        <v>26444</v>
      </c>
    </row>
    <row r="33" spans="1:3" ht="12" customHeight="1">
      <c r="A33" s="82" t="s">
        <v>291</v>
      </c>
      <c r="B33" s="75"/>
      <c r="C33" s="75"/>
    </row>
    <row r="34" spans="2:3" ht="12" customHeight="1">
      <c r="B34" s="75"/>
      <c r="C34" s="75"/>
    </row>
    <row r="35" spans="1:5" ht="12" customHeight="1">
      <c r="A35" s="90" t="s">
        <v>198</v>
      </c>
      <c r="B35" s="91">
        <f>SUM(B36:B37)</f>
        <v>5030</v>
      </c>
      <c r="C35" s="91">
        <f>SUM(C36:C39)</f>
        <v>48330</v>
      </c>
      <c r="D35" s="91">
        <f>SUM(D36:D39)</f>
        <v>3330</v>
      </c>
      <c r="E35" s="92">
        <f>SUM(E36:E39)</f>
        <v>3330</v>
      </c>
    </row>
    <row r="36" spans="1:5" ht="12" customHeight="1">
      <c r="A36" s="93" t="s">
        <v>260</v>
      </c>
      <c r="B36" s="74">
        <v>2630</v>
      </c>
      <c r="C36" s="6">
        <v>3330</v>
      </c>
      <c r="D36" s="6">
        <v>3330</v>
      </c>
      <c r="E36" s="6">
        <v>3330</v>
      </c>
    </row>
    <row r="37" spans="1:5" ht="12" customHeight="1">
      <c r="A37" s="93" t="s">
        <v>352</v>
      </c>
      <c r="B37" s="74">
        <v>2400</v>
      </c>
      <c r="C37" s="74">
        <v>0</v>
      </c>
      <c r="D37" s="74">
        <v>0</v>
      </c>
      <c r="E37" s="74">
        <v>0</v>
      </c>
    </row>
    <row r="38" spans="1:5" ht="12" customHeight="1">
      <c r="A38" s="93" t="s">
        <v>372</v>
      </c>
      <c r="B38" s="74">
        <v>0</v>
      </c>
      <c r="C38" s="74">
        <v>45000</v>
      </c>
      <c r="D38" s="74">
        <v>0</v>
      </c>
      <c r="E38" s="74">
        <v>0</v>
      </c>
    </row>
    <row r="39" spans="1:5" ht="12" customHeight="1">
      <c r="A39" s="93"/>
      <c r="B39" s="74"/>
      <c r="C39" s="74"/>
      <c r="D39" s="74"/>
      <c r="E39" s="74"/>
    </row>
    <row r="40" spans="1:5" ht="12" customHeight="1">
      <c r="A40" s="100" t="s">
        <v>199</v>
      </c>
      <c r="B40" s="94">
        <v>1328</v>
      </c>
      <c r="C40" s="94">
        <v>1660</v>
      </c>
      <c r="D40" s="94">
        <v>1660</v>
      </c>
      <c r="E40" s="95">
        <v>1660</v>
      </c>
    </row>
    <row r="41" spans="1:6" ht="12" customHeight="1">
      <c r="A41" s="103" t="s">
        <v>261</v>
      </c>
      <c r="B41" s="71"/>
      <c r="C41" s="71"/>
      <c r="D41" s="71"/>
      <c r="E41" s="71"/>
      <c r="F41" s="75"/>
    </row>
    <row r="42" spans="1:6" ht="12" customHeight="1">
      <c r="A42" s="104"/>
      <c r="F42" s="74"/>
    </row>
    <row r="43" spans="1:6" ht="12" customHeight="1">
      <c r="A43" s="100" t="s">
        <v>353</v>
      </c>
      <c r="B43" s="91">
        <f>SUM(B44)</f>
        <v>1110</v>
      </c>
      <c r="C43" s="91">
        <f>SUM(C44)</f>
        <v>1166</v>
      </c>
      <c r="D43" s="91">
        <f>SUM(D44)</f>
        <v>1166</v>
      </c>
      <c r="E43" s="92">
        <f>SUM(E44)</f>
        <v>1166</v>
      </c>
      <c r="F43" s="74"/>
    </row>
    <row r="44" spans="1:6" ht="12" customHeight="1">
      <c r="A44" s="460" t="s">
        <v>354</v>
      </c>
      <c r="B44" s="74">
        <v>1110</v>
      </c>
      <c r="C44" s="74">
        <v>1166</v>
      </c>
      <c r="D44" s="74">
        <v>1166</v>
      </c>
      <c r="E44" s="74">
        <v>1166</v>
      </c>
      <c r="F44" s="74"/>
    </row>
    <row r="45" spans="1:6" ht="12" customHeight="1">
      <c r="A45" s="104"/>
      <c r="F45" s="74"/>
    </row>
    <row r="46" spans="1:6" ht="12" customHeight="1">
      <c r="A46" s="100" t="s">
        <v>311</v>
      </c>
      <c r="B46" s="94">
        <v>12555</v>
      </c>
      <c r="C46" s="94">
        <v>12555</v>
      </c>
      <c r="D46" s="94">
        <v>12555</v>
      </c>
      <c r="E46" s="95">
        <v>12555</v>
      </c>
      <c r="F46" s="74"/>
    </row>
    <row r="47" spans="1:6" ht="12" customHeight="1">
      <c r="A47" s="104"/>
      <c r="F47" s="74"/>
    </row>
    <row r="48" spans="1:5" ht="12" customHeight="1">
      <c r="A48" s="100" t="s">
        <v>312</v>
      </c>
      <c r="B48" s="91">
        <v>184</v>
      </c>
      <c r="C48" s="91">
        <v>184</v>
      </c>
      <c r="D48" s="91">
        <v>184</v>
      </c>
      <c r="E48" s="92">
        <v>184</v>
      </c>
    </row>
    <row r="49" spans="1:5" ht="12" customHeight="1">
      <c r="A49" s="106" t="s">
        <v>262</v>
      </c>
      <c r="C49" s="6"/>
      <c r="D49" s="6"/>
      <c r="E49" s="6"/>
    </row>
    <row r="50" spans="1:5" ht="12" customHeight="1">
      <c r="A50" s="89"/>
      <c r="C50" s="6"/>
      <c r="D50" s="6"/>
      <c r="E50" s="6"/>
    </row>
    <row r="51" spans="1:7" s="5" customFormat="1" ht="15" customHeight="1">
      <c r="A51" s="622" t="s">
        <v>8</v>
      </c>
      <c r="B51" s="262">
        <f>SUM(B29+B32+B35+B40+B43+B46+B48)</f>
        <v>43765</v>
      </c>
      <c r="C51" s="262">
        <f>SUM(C29+C32+C35+C40+C43+C46+C48)</f>
        <v>88644</v>
      </c>
      <c r="D51" s="262">
        <f>SUM(D29+D32+D35+D40+D43+D46+D48)</f>
        <v>45346</v>
      </c>
      <c r="E51" s="262">
        <f>SUM(E29+E32+E35+E40+E43+E46+E48)</f>
        <v>45505</v>
      </c>
      <c r="F51" s="1"/>
      <c r="G51" s="1"/>
    </row>
    <row r="52" spans="1:5" ht="12" customHeight="1">
      <c r="A52" s="145"/>
      <c r="B52" s="171"/>
      <c r="C52" s="171"/>
      <c r="D52" s="171"/>
      <c r="E52" s="171"/>
    </row>
    <row r="53" spans="1:5" ht="15.75" customHeight="1">
      <c r="A53" s="145" t="s">
        <v>203</v>
      </c>
      <c r="B53" s="171"/>
      <c r="C53" s="171"/>
      <c r="D53" s="171"/>
      <c r="E53" s="171"/>
    </row>
    <row r="54" spans="3:4" ht="8.25" customHeight="1">
      <c r="C54" s="6"/>
      <c r="D54" s="6"/>
    </row>
    <row r="55" spans="1:5" ht="12" customHeight="1">
      <c r="A55" s="93" t="s">
        <v>289</v>
      </c>
      <c r="B55" s="75">
        <v>0</v>
      </c>
      <c r="C55" s="75">
        <v>0</v>
      </c>
      <c r="D55" s="75">
        <v>43500</v>
      </c>
      <c r="E55" s="75">
        <v>43500</v>
      </c>
    </row>
    <row r="56" spans="1:5" ht="12" customHeight="1">
      <c r="A56" s="109" t="s">
        <v>288</v>
      </c>
      <c r="B56" s="74"/>
      <c r="C56" s="74"/>
      <c r="D56" s="74"/>
      <c r="E56" s="74"/>
    </row>
    <row r="57" spans="1:5" ht="12" customHeight="1">
      <c r="A57" s="109"/>
      <c r="B57" s="74"/>
      <c r="C57" s="74"/>
      <c r="D57" s="74"/>
      <c r="E57" s="74"/>
    </row>
    <row r="58" spans="1:5" ht="16.5" customHeight="1">
      <c r="A58" s="619" t="s">
        <v>177</v>
      </c>
      <c r="B58" s="620">
        <f>SUM(B55:B57)</f>
        <v>0</v>
      </c>
      <c r="C58" s="620">
        <f>SUM(C55:C57)</f>
        <v>0</v>
      </c>
      <c r="D58" s="620">
        <f>SUM(D55:D57)</f>
        <v>43500</v>
      </c>
      <c r="E58" s="620">
        <f>SUM(E55:E57)</f>
        <v>43500</v>
      </c>
    </row>
    <row r="59" spans="1:5" ht="18.75" customHeight="1">
      <c r="A59" s="109"/>
      <c r="C59" s="74"/>
      <c r="D59" s="74"/>
      <c r="E59" s="110"/>
    </row>
    <row r="60" spans="1:5" ht="18" customHeight="1">
      <c r="A60" s="618" t="s">
        <v>193</v>
      </c>
      <c r="B60" s="621">
        <f>SUM(B51+B58)</f>
        <v>43765</v>
      </c>
      <c r="C60" s="621">
        <f>SUM(C51+C58)</f>
        <v>88644</v>
      </c>
      <c r="D60" s="621">
        <f>SUM(D51+D58)</f>
        <v>88846</v>
      </c>
      <c r="E60" s="621">
        <f>SUM(E51+E58)</f>
        <v>89005</v>
      </c>
    </row>
    <row r="61" ht="12.75" customHeight="1"/>
    <row r="62" ht="12.75" customHeight="1"/>
    <row r="63" ht="12.75" customHeight="1"/>
    <row r="64" ht="12.75" customHeight="1"/>
    <row r="65" ht="12.75" customHeight="1"/>
    <row r="66" ht="18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3">
    <mergeCell ref="A13:E13"/>
    <mergeCell ref="A14:E14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38">
      <selection activeCell="H70" sqref="H70"/>
    </sheetView>
  </sheetViews>
  <sheetFormatPr defaultColWidth="9.140625" defaultRowHeight="12.75"/>
  <cols>
    <col min="1" max="1" width="38.57421875" style="64" customWidth="1"/>
    <col min="2" max="2" width="12.57421875" style="65" customWidth="1"/>
    <col min="3" max="3" width="12.421875" style="65" customWidth="1"/>
    <col min="4" max="5" width="12.57421875" style="64" customWidth="1"/>
    <col min="6" max="16384" width="9.140625" style="64" customWidth="1"/>
  </cols>
  <sheetData>
    <row r="1" spans="4:5" ht="13.5">
      <c r="D1" s="391"/>
      <c r="E1" s="391" t="s">
        <v>188</v>
      </c>
    </row>
    <row r="2" spans="2:5" ht="11.25" customHeight="1">
      <c r="B2" s="365" t="s">
        <v>346</v>
      </c>
      <c r="C2" s="59">
        <v>2012</v>
      </c>
      <c r="D2" s="59">
        <v>2013</v>
      </c>
      <c r="E2" s="59">
        <v>2014</v>
      </c>
    </row>
    <row r="3" spans="2:5" ht="11.25" customHeight="1">
      <c r="B3" s="59" t="s">
        <v>347</v>
      </c>
      <c r="C3" s="66"/>
      <c r="D3" s="66"/>
      <c r="E3" s="66"/>
    </row>
    <row r="4" spans="2:5" ht="11.25" customHeight="1">
      <c r="B4" s="67"/>
      <c r="C4" s="67"/>
      <c r="D4" s="67"/>
      <c r="E4" s="67"/>
    </row>
    <row r="5" spans="1:5" ht="16.5" customHeight="1">
      <c r="A5" s="373" t="s">
        <v>280</v>
      </c>
      <c r="B5" s="67"/>
      <c r="C5" s="67"/>
      <c r="D5" s="67"/>
      <c r="E5" s="67"/>
    </row>
    <row r="6" spans="1:5" ht="17.25" customHeight="1">
      <c r="A6" s="35" t="s">
        <v>194</v>
      </c>
      <c r="B6" s="67"/>
      <c r="C6" s="67"/>
      <c r="D6" s="67"/>
      <c r="E6" s="67"/>
    </row>
    <row r="7" spans="1:5" ht="12.75" customHeight="1">
      <c r="A7" s="673"/>
      <c r="B7" s="673"/>
      <c r="C7" s="673"/>
      <c r="D7" s="249"/>
      <c r="E7" s="249"/>
    </row>
    <row r="8" spans="1:3" s="1" customFormat="1" ht="18">
      <c r="A8" s="83" t="s">
        <v>0</v>
      </c>
      <c r="B8" s="6"/>
      <c r="C8" s="6"/>
    </row>
    <row r="9" spans="2:3" s="1" customFormat="1" ht="15" customHeight="1">
      <c r="B9" s="6"/>
      <c r="C9" s="6"/>
    </row>
    <row r="10" spans="1:5" s="3" customFormat="1" ht="16.5">
      <c r="A10" s="84" t="s">
        <v>1</v>
      </c>
      <c r="B10" s="36">
        <f>SUM(B12+B14+B16+B20+B42)</f>
        <v>1512841</v>
      </c>
      <c r="C10" s="36">
        <f>SUM(C12+C14+C16+C20+C42)</f>
        <v>1489938</v>
      </c>
      <c r="D10" s="36">
        <f>SUM(D12+D14+D16+D20+D42)</f>
        <v>1520145</v>
      </c>
      <c r="E10" s="36">
        <f>SUM(E12+E14+E16+E20+E42)</f>
        <v>1534113</v>
      </c>
    </row>
    <row r="11" spans="2:3" s="1" customFormat="1" ht="12.75" customHeight="1">
      <c r="B11" s="6"/>
      <c r="C11" s="6"/>
    </row>
    <row r="12" spans="1:5" s="1" customFormat="1" ht="12" customHeight="1">
      <c r="A12" s="70" t="s">
        <v>2</v>
      </c>
      <c r="B12" s="71">
        <v>75650</v>
      </c>
      <c r="C12" s="71">
        <v>74815</v>
      </c>
      <c r="D12" s="71">
        <v>74990</v>
      </c>
      <c r="E12" s="71">
        <v>75350</v>
      </c>
    </row>
    <row r="13" spans="2:3" s="1" customFormat="1" ht="12" customHeight="1">
      <c r="B13" s="6"/>
      <c r="C13" s="6"/>
    </row>
    <row r="14" spans="1:5" s="1" customFormat="1" ht="12" customHeight="1">
      <c r="A14" s="70" t="s">
        <v>200</v>
      </c>
      <c r="B14" s="71">
        <v>212324</v>
      </c>
      <c r="C14" s="71">
        <v>213572</v>
      </c>
      <c r="D14" s="71">
        <v>214550</v>
      </c>
      <c r="E14" s="71">
        <v>215758</v>
      </c>
    </row>
    <row r="15" spans="2:3" s="1" customFormat="1" ht="12" customHeight="1">
      <c r="B15" s="6"/>
      <c r="C15" s="6"/>
    </row>
    <row r="16" spans="1:5" s="1" customFormat="1" ht="12" customHeight="1">
      <c r="A16" s="70" t="s">
        <v>3</v>
      </c>
      <c r="B16" s="71">
        <f>SUM(B17:B18)</f>
        <v>243169</v>
      </c>
      <c r="C16" s="71">
        <f>SUM(C17:C18)</f>
        <v>239107</v>
      </c>
      <c r="D16" s="71">
        <f>SUM(D17:D18)</f>
        <v>240570</v>
      </c>
      <c r="E16" s="71">
        <f>SUM(E17:E18)</f>
        <v>241260</v>
      </c>
    </row>
    <row r="17" spans="1:5" s="1" customFormat="1" ht="12" customHeight="1">
      <c r="A17" s="48" t="s">
        <v>110</v>
      </c>
      <c r="B17" s="6">
        <v>153974</v>
      </c>
      <c r="C17" s="6">
        <v>152100</v>
      </c>
      <c r="D17" s="6">
        <v>153050</v>
      </c>
      <c r="E17" s="6">
        <v>153250</v>
      </c>
    </row>
    <row r="18" spans="1:5" s="1" customFormat="1" ht="12" customHeight="1">
      <c r="A18" s="48" t="s">
        <v>111</v>
      </c>
      <c r="B18" s="6">
        <v>89195</v>
      </c>
      <c r="C18" s="6">
        <v>87007</v>
      </c>
      <c r="D18" s="6">
        <v>87520</v>
      </c>
      <c r="E18" s="6">
        <v>88010</v>
      </c>
    </row>
    <row r="19" spans="2:3" s="1" customFormat="1" ht="12" customHeight="1">
      <c r="B19" s="6"/>
      <c r="C19" s="6"/>
    </row>
    <row r="20" spans="1:5" s="1" customFormat="1" ht="12" customHeight="1">
      <c r="A20" s="70" t="s">
        <v>112</v>
      </c>
      <c r="B20" s="71">
        <f>SUM(B22+B25+B29+B33+B36+B39)</f>
        <v>489522</v>
      </c>
      <c r="C20" s="71">
        <f>SUM(C22+C25+C29+C33+C36+C39)</f>
        <v>496150</v>
      </c>
      <c r="D20" s="71">
        <f>SUM(D22+D25+D29+D33+D36+D39)</f>
        <v>506780</v>
      </c>
      <c r="E20" s="71">
        <f>SUM(E22+E25+E29+E33+E36+E39)</f>
        <v>513602</v>
      </c>
    </row>
    <row r="21" spans="1:5" s="5" customFormat="1" ht="10.5" customHeight="1">
      <c r="A21" s="671"/>
      <c r="B21" s="671"/>
      <c r="C21" s="671"/>
      <c r="D21" s="60"/>
      <c r="E21" s="60"/>
    </row>
    <row r="22" spans="1:5" s="5" customFormat="1" ht="12" customHeight="1">
      <c r="A22" s="73" t="s">
        <v>157</v>
      </c>
      <c r="B22" s="6">
        <v>6468</v>
      </c>
      <c r="C22" s="6">
        <v>6450</v>
      </c>
      <c r="D22" s="6">
        <v>6606</v>
      </c>
      <c r="E22" s="6">
        <v>6795</v>
      </c>
    </row>
    <row r="23" spans="1:5" s="5" customFormat="1" ht="12" customHeight="1">
      <c r="A23" s="670" t="s">
        <v>395</v>
      </c>
      <c r="B23" s="670"/>
      <c r="C23" s="670"/>
      <c r="D23" s="670"/>
      <c r="E23" s="670"/>
    </row>
    <row r="24" spans="1:3" s="1" customFormat="1" ht="10.5" customHeight="1">
      <c r="A24" s="4"/>
      <c r="B24" s="7"/>
      <c r="C24" s="7"/>
    </row>
    <row r="25" spans="1:5" s="1" customFormat="1" ht="12" customHeight="1">
      <c r="A25" s="73" t="s">
        <v>158</v>
      </c>
      <c r="B25" s="6">
        <v>4490</v>
      </c>
      <c r="C25" s="6">
        <v>5362</v>
      </c>
      <c r="D25" s="6">
        <v>5480</v>
      </c>
      <c r="E25" s="6">
        <v>5590</v>
      </c>
    </row>
    <row r="26" spans="1:5" s="1" customFormat="1" ht="12" customHeight="1">
      <c r="A26" s="674" t="s">
        <v>340</v>
      </c>
      <c r="B26" s="674"/>
      <c r="C26" s="674"/>
      <c r="D26" s="674"/>
      <c r="E26" s="674"/>
    </row>
    <row r="27" spans="1:5" s="1" customFormat="1" ht="12" customHeight="1">
      <c r="A27" s="72" t="s">
        <v>341</v>
      </c>
      <c r="B27" s="392"/>
      <c r="C27" s="392"/>
      <c r="D27" s="392"/>
      <c r="E27" s="392"/>
    </row>
    <row r="28" spans="2:3" s="1" customFormat="1" ht="10.5" customHeight="1">
      <c r="B28" s="6"/>
      <c r="C28" s="6"/>
    </row>
    <row r="29" spans="1:5" s="1" customFormat="1" ht="12" customHeight="1">
      <c r="A29" s="73" t="s">
        <v>159</v>
      </c>
      <c r="B29" s="6">
        <v>1772</v>
      </c>
      <c r="C29" s="6">
        <v>1885</v>
      </c>
      <c r="D29" s="6">
        <v>2017</v>
      </c>
      <c r="E29" s="6">
        <v>2150</v>
      </c>
    </row>
    <row r="30" spans="1:5" s="1" customFormat="1" ht="12" customHeight="1">
      <c r="A30" s="674" t="s">
        <v>343</v>
      </c>
      <c r="B30" s="674"/>
      <c r="C30" s="674"/>
      <c r="D30" s="674"/>
      <c r="E30" s="674"/>
    </row>
    <row r="31" spans="1:3" s="1" customFormat="1" ht="10.5" customHeight="1">
      <c r="A31" s="1" t="s">
        <v>342</v>
      </c>
      <c r="B31" s="6"/>
      <c r="C31" s="6"/>
    </row>
    <row r="32" spans="2:3" s="1" customFormat="1" ht="10.5" customHeight="1">
      <c r="B32" s="6"/>
      <c r="C32" s="6"/>
    </row>
    <row r="33" spans="1:5" s="1" customFormat="1" ht="12" customHeight="1">
      <c r="A33" s="73" t="s">
        <v>160</v>
      </c>
      <c r="B33" s="6">
        <v>7779</v>
      </c>
      <c r="C33" s="6">
        <v>7055</v>
      </c>
      <c r="D33" s="6">
        <v>7192</v>
      </c>
      <c r="E33" s="6">
        <v>7322</v>
      </c>
    </row>
    <row r="34" spans="1:3" s="1" customFormat="1" ht="12" customHeight="1">
      <c r="A34" s="670" t="s">
        <v>406</v>
      </c>
      <c r="B34" s="670"/>
      <c r="C34" s="6"/>
    </row>
    <row r="35" spans="2:3" s="1" customFormat="1" ht="10.5" customHeight="1">
      <c r="B35" s="6"/>
      <c r="C35" s="6"/>
    </row>
    <row r="36" spans="1:5" s="1" customFormat="1" ht="12" customHeight="1">
      <c r="A36" s="73" t="s">
        <v>161</v>
      </c>
      <c r="B36" s="6">
        <v>40143</v>
      </c>
      <c r="C36" s="6">
        <v>41396</v>
      </c>
      <c r="D36" s="6">
        <v>42950</v>
      </c>
      <c r="E36" s="6">
        <v>43210</v>
      </c>
    </row>
    <row r="37" spans="1:5" s="1" customFormat="1" ht="12" customHeight="1">
      <c r="A37" s="670" t="s">
        <v>404</v>
      </c>
      <c r="B37" s="670"/>
      <c r="C37" s="670"/>
      <c r="D37" s="670"/>
      <c r="E37" s="670"/>
    </row>
    <row r="38" spans="1:3" s="1" customFormat="1" ht="12" customHeight="1">
      <c r="A38" s="72"/>
      <c r="B38" s="72"/>
      <c r="C38" s="72"/>
    </row>
    <row r="39" spans="1:5" s="1" customFormat="1" ht="12" customHeight="1">
      <c r="A39" s="73" t="s">
        <v>162</v>
      </c>
      <c r="B39" s="6">
        <v>428870</v>
      </c>
      <c r="C39" s="6">
        <v>434002</v>
      </c>
      <c r="D39" s="6">
        <v>442535</v>
      </c>
      <c r="E39" s="6">
        <v>448535</v>
      </c>
    </row>
    <row r="40" spans="1:5" s="1" customFormat="1" ht="12" customHeight="1">
      <c r="A40" s="675" t="s">
        <v>407</v>
      </c>
      <c r="B40" s="675"/>
      <c r="C40" s="675"/>
      <c r="D40" s="675"/>
      <c r="E40" s="675"/>
    </row>
    <row r="41" spans="1:3" s="1" customFormat="1" ht="12.75" customHeight="1">
      <c r="A41" s="72"/>
      <c r="B41" s="72"/>
      <c r="C41" s="6"/>
    </row>
    <row r="42" spans="1:5" s="1" customFormat="1" ht="12" customHeight="1">
      <c r="A42" s="70" t="s">
        <v>109</v>
      </c>
      <c r="B42" s="71">
        <f>SUM(B43:B48)</f>
        <v>492176</v>
      </c>
      <c r="C42" s="71">
        <f>SUM(C43:C48)</f>
        <v>466294</v>
      </c>
      <c r="D42" s="71">
        <f>SUM(D43:D48)</f>
        <v>483255</v>
      </c>
      <c r="E42" s="71">
        <f>SUM(E43:E48)</f>
        <v>488143</v>
      </c>
    </row>
    <row r="43" spans="1:5" s="1" customFormat="1" ht="12" customHeight="1">
      <c r="A43" s="48" t="s">
        <v>120</v>
      </c>
      <c r="B43" s="6">
        <v>10570</v>
      </c>
      <c r="C43" s="6">
        <v>9670</v>
      </c>
      <c r="D43" s="6">
        <v>10580</v>
      </c>
      <c r="E43" s="6">
        <v>11780</v>
      </c>
    </row>
    <row r="44" spans="1:5" s="1" customFormat="1" ht="12" customHeight="1">
      <c r="A44" s="48" t="s">
        <v>338</v>
      </c>
      <c r="B44" s="6">
        <v>234008</v>
      </c>
      <c r="C44" s="6">
        <v>235245</v>
      </c>
      <c r="D44" s="6">
        <v>236157</v>
      </c>
      <c r="E44" s="6">
        <v>237050</v>
      </c>
    </row>
    <row r="45" spans="1:5" s="1" customFormat="1" ht="12" customHeight="1">
      <c r="A45" s="48" t="s">
        <v>121</v>
      </c>
      <c r="B45" s="6">
        <v>88375</v>
      </c>
      <c r="C45" s="6">
        <v>54910</v>
      </c>
      <c r="D45" s="6">
        <v>54910</v>
      </c>
      <c r="E45" s="6">
        <v>54910</v>
      </c>
    </row>
    <row r="46" spans="1:5" s="1" customFormat="1" ht="12" customHeight="1">
      <c r="A46" s="48" t="s">
        <v>123</v>
      </c>
      <c r="B46" s="6">
        <v>41973</v>
      </c>
      <c r="C46" s="6">
        <v>41568</v>
      </c>
      <c r="D46" s="6">
        <v>55500</v>
      </c>
      <c r="E46" s="6">
        <v>56500</v>
      </c>
    </row>
    <row r="47" spans="1:5" s="1" customFormat="1" ht="12" customHeight="1">
      <c r="A47" s="48" t="s">
        <v>122</v>
      </c>
      <c r="B47" s="74">
        <v>115294</v>
      </c>
      <c r="C47" s="6">
        <v>122945</v>
      </c>
      <c r="D47" s="6">
        <v>124145</v>
      </c>
      <c r="E47" s="6">
        <v>125940</v>
      </c>
    </row>
    <row r="48" spans="1:5" s="1" customFormat="1" ht="12" customHeight="1">
      <c r="A48" s="48" t="s">
        <v>153</v>
      </c>
      <c r="B48" s="6">
        <v>1956</v>
      </c>
      <c r="C48" s="6">
        <v>1956</v>
      </c>
      <c r="D48" s="6">
        <v>1963</v>
      </c>
      <c r="E48" s="6">
        <v>1963</v>
      </c>
    </row>
    <row r="49" spans="1:5" s="1" customFormat="1" ht="12" customHeight="1">
      <c r="A49" s="48"/>
      <c r="B49" s="6"/>
      <c r="C49" s="6"/>
      <c r="D49" s="6"/>
      <c r="E49" s="6"/>
    </row>
    <row r="50" spans="1:5" s="1" customFormat="1" ht="12" customHeight="1">
      <c r="A50" s="68" t="s">
        <v>4</v>
      </c>
      <c r="B50" s="69">
        <f>SUM(B52+B54+B64)</f>
        <v>333660</v>
      </c>
      <c r="C50" s="69">
        <f>SUM(C54+C64)</f>
        <v>339120</v>
      </c>
      <c r="D50" s="69">
        <f>SUM(D54+D64)</f>
        <v>342215</v>
      </c>
      <c r="E50" s="69">
        <f>SUM(E54+E64)</f>
        <v>347563</v>
      </c>
    </row>
    <row r="51" spans="2:3" s="1" customFormat="1" ht="12" customHeight="1">
      <c r="B51" s="6"/>
      <c r="C51" s="6"/>
    </row>
    <row r="52" spans="1:5" s="1" customFormat="1" ht="12" customHeight="1">
      <c r="A52" s="459" t="s">
        <v>349</v>
      </c>
      <c r="B52" s="77">
        <v>7</v>
      </c>
      <c r="C52" s="77">
        <v>0</v>
      </c>
      <c r="D52" s="77">
        <v>0</v>
      </c>
      <c r="E52" s="77">
        <v>0</v>
      </c>
    </row>
    <row r="53" spans="2:3" s="1" customFormat="1" ht="12" customHeight="1">
      <c r="B53" s="6"/>
      <c r="C53" s="6"/>
    </row>
    <row r="54" spans="1:5" s="1" customFormat="1" ht="12" customHeight="1">
      <c r="A54" s="76" t="s">
        <v>350</v>
      </c>
      <c r="B54" s="77">
        <f>SUM(B55:B59)</f>
        <v>333360</v>
      </c>
      <c r="C54" s="77">
        <f>SUM(C55:C59)</f>
        <v>339120</v>
      </c>
      <c r="D54" s="77">
        <f>SUM(D55:D59)</f>
        <v>342215</v>
      </c>
      <c r="E54" s="77">
        <f>SUM(E55:E59)</f>
        <v>347563</v>
      </c>
    </row>
    <row r="55" spans="1:5" s="1" customFormat="1" ht="12" customHeight="1">
      <c r="A55" s="78" t="s">
        <v>113</v>
      </c>
      <c r="B55" s="6">
        <v>7707</v>
      </c>
      <c r="C55" s="6">
        <v>7822</v>
      </c>
      <c r="D55" s="6">
        <v>7955</v>
      </c>
      <c r="E55" s="6">
        <v>8150</v>
      </c>
    </row>
    <row r="56" spans="1:5" s="1" customFormat="1" ht="12" customHeight="1">
      <c r="A56" s="78" t="s">
        <v>114</v>
      </c>
      <c r="B56" s="6">
        <v>10984</v>
      </c>
      <c r="C56" s="6">
        <v>10150</v>
      </c>
      <c r="D56" s="6">
        <v>10150</v>
      </c>
      <c r="E56" s="6">
        <v>10150</v>
      </c>
    </row>
    <row r="57" spans="1:5" s="1" customFormat="1" ht="12" customHeight="1">
      <c r="A57" s="78" t="s">
        <v>115</v>
      </c>
      <c r="B57" s="74">
        <v>31107</v>
      </c>
      <c r="C57" s="6">
        <v>31990</v>
      </c>
      <c r="D57" s="6">
        <v>33070</v>
      </c>
      <c r="E57" s="6">
        <v>33970</v>
      </c>
    </row>
    <row r="58" spans="1:5" s="1" customFormat="1" ht="12" customHeight="1">
      <c r="A58" s="78" t="s">
        <v>116</v>
      </c>
      <c r="B58" s="74">
        <v>283402</v>
      </c>
      <c r="C58" s="6">
        <v>289158</v>
      </c>
      <c r="D58" s="6">
        <v>291040</v>
      </c>
      <c r="E58" s="6">
        <v>295293</v>
      </c>
    </row>
    <row r="59" spans="1:5" s="1" customFormat="1" ht="12" customHeight="1">
      <c r="A59" s="78" t="s">
        <v>286</v>
      </c>
      <c r="B59" s="74">
        <v>160</v>
      </c>
      <c r="C59" s="74">
        <v>0</v>
      </c>
      <c r="D59" s="74">
        <v>0</v>
      </c>
      <c r="E59" s="74">
        <v>0</v>
      </c>
    </row>
    <row r="60" spans="1:5" s="1" customFormat="1" ht="12" customHeight="1">
      <c r="A60" s="78"/>
      <c r="B60" s="74"/>
      <c r="C60" s="74"/>
      <c r="D60" s="391"/>
      <c r="E60" s="391" t="s">
        <v>188</v>
      </c>
    </row>
    <row r="61" spans="1:5" s="1" customFormat="1" ht="12" customHeight="1">
      <c r="A61" s="78"/>
      <c r="B61" s="365" t="s">
        <v>346</v>
      </c>
      <c r="C61" s="59">
        <v>2012</v>
      </c>
      <c r="D61" s="59">
        <v>2013</v>
      </c>
      <c r="E61" s="59">
        <v>2014</v>
      </c>
    </row>
    <row r="62" spans="1:5" s="1" customFormat="1" ht="12" customHeight="1">
      <c r="A62" s="78"/>
      <c r="B62" s="59" t="s">
        <v>347</v>
      </c>
      <c r="C62" s="66"/>
      <c r="D62" s="66"/>
      <c r="E62" s="66"/>
    </row>
    <row r="63" spans="1:5" s="1" customFormat="1" ht="12" customHeight="1">
      <c r="A63" s="78"/>
      <c r="B63" s="74"/>
      <c r="C63" s="74"/>
      <c r="D63" s="74"/>
      <c r="E63" s="74"/>
    </row>
    <row r="64" spans="1:5" s="1" customFormat="1" ht="12" customHeight="1">
      <c r="A64" s="76" t="s">
        <v>351</v>
      </c>
      <c r="B64" s="77">
        <f>SUM(B65)</f>
        <v>293</v>
      </c>
      <c r="C64" s="77">
        <v>0</v>
      </c>
      <c r="D64" s="77">
        <v>0</v>
      </c>
      <c r="E64" s="77">
        <v>0</v>
      </c>
    </row>
    <row r="65" spans="1:5" s="1" customFormat="1" ht="12" customHeight="1">
      <c r="A65" s="321" t="s">
        <v>287</v>
      </c>
      <c r="B65" s="74">
        <v>293</v>
      </c>
      <c r="C65" s="74">
        <v>0</v>
      </c>
      <c r="D65" s="74">
        <v>0</v>
      </c>
      <c r="E65" s="74">
        <v>0</v>
      </c>
    </row>
    <row r="66" spans="1:5" s="1" customFormat="1" ht="12" customHeight="1">
      <c r="A66" s="78" t="s">
        <v>397</v>
      </c>
      <c r="B66" s="74"/>
      <c r="C66" s="77"/>
      <c r="D66" s="77"/>
      <c r="E66" s="77"/>
    </row>
    <row r="67" spans="1:5" s="1" customFormat="1" ht="12" customHeight="1">
      <c r="A67" s="78" t="s">
        <v>396</v>
      </c>
      <c r="B67" s="74"/>
      <c r="C67" s="77"/>
      <c r="D67" s="77"/>
      <c r="E67" s="77"/>
    </row>
    <row r="68" spans="1:5" s="1" customFormat="1" ht="12" customHeight="1">
      <c r="A68" s="76"/>
      <c r="B68" s="74"/>
      <c r="C68" s="77"/>
      <c r="D68" s="77"/>
      <c r="E68" s="77"/>
    </row>
    <row r="69" spans="1:5" s="1" customFormat="1" ht="12" customHeight="1">
      <c r="A69" s="79" t="s">
        <v>117</v>
      </c>
      <c r="B69" s="80">
        <f>SUM(B70+B72)</f>
        <v>47255</v>
      </c>
      <c r="C69" s="80">
        <f>SUM(C70+C72)</f>
        <v>44762</v>
      </c>
      <c r="D69" s="80">
        <f>SUM(D70+D72)</f>
        <v>44850</v>
      </c>
      <c r="E69" s="80">
        <f>SUM(E70+E72)</f>
        <v>44850</v>
      </c>
    </row>
    <row r="70" spans="1:5" s="1" customFormat="1" ht="12" customHeight="1">
      <c r="A70" s="48" t="s">
        <v>271</v>
      </c>
      <c r="B70" s="6">
        <v>45783</v>
      </c>
      <c r="C70" s="6">
        <v>44762</v>
      </c>
      <c r="D70" s="74">
        <v>44850</v>
      </c>
      <c r="E70" s="74">
        <v>44850</v>
      </c>
    </row>
    <row r="71" spans="1:3" s="1" customFormat="1" ht="12" customHeight="1">
      <c r="A71" s="672" t="s">
        <v>124</v>
      </c>
      <c r="B71" s="670"/>
      <c r="C71" s="6"/>
    </row>
    <row r="72" spans="1:5" s="1" customFormat="1" ht="12" customHeight="1">
      <c r="A72" s="48" t="s">
        <v>329</v>
      </c>
      <c r="B72" s="74">
        <v>1472</v>
      </c>
      <c r="C72" s="74">
        <v>0</v>
      </c>
      <c r="D72" s="74">
        <v>0</v>
      </c>
      <c r="E72" s="74">
        <v>0</v>
      </c>
    </row>
    <row r="73" spans="1:3" s="1" customFormat="1" ht="12" customHeight="1">
      <c r="A73" s="82"/>
      <c r="B73" s="72"/>
      <c r="C73" s="6"/>
    </row>
    <row r="74" spans="1:5" s="1" customFormat="1" ht="12" customHeight="1">
      <c r="A74" s="68" t="s">
        <v>118</v>
      </c>
      <c r="B74" s="69">
        <f>SUM(B76)</f>
        <v>129</v>
      </c>
      <c r="C74" s="69">
        <f>SUM(C76)</f>
        <v>140</v>
      </c>
      <c r="D74" s="69">
        <f>SUM(D76)</f>
        <v>156</v>
      </c>
      <c r="E74" s="69">
        <f>SUM(E76)</f>
        <v>170</v>
      </c>
    </row>
    <row r="75" spans="2:3" s="1" customFormat="1" ht="12" customHeight="1">
      <c r="B75" s="6"/>
      <c r="C75" s="6"/>
    </row>
    <row r="76" spans="1:5" s="1" customFormat="1" ht="12" customHeight="1">
      <c r="A76" s="70" t="s">
        <v>5</v>
      </c>
      <c r="B76" s="6">
        <v>129</v>
      </c>
      <c r="C76" s="6">
        <v>140</v>
      </c>
      <c r="D76" s="6">
        <v>156</v>
      </c>
      <c r="E76" s="6">
        <v>170</v>
      </c>
    </row>
    <row r="77" spans="1:5" s="1" customFormat="1" ht="12.75" customHeight="1">
      <c r="A77" s="70"/>
      <c r="B77" s="6"/>
      <c r="C77" s="6"/>
      <c r="D77" s="6"/>
      <c r="E77" s="6"/>
    </row>
    <row r="78" spans="1:5" s="1" customFormat="1" ht="12.75" customHeight="1">
      <c r="A78" s="68" t="s">
        <v>119</v>
      </c>
      <c r="B78" s="80">
        <f>SUM(B79)</f>
        <v>184013</v>
      </c>
      <c r="C78" s="80">
        <f>SUM(C79)</f>
        <v>193088</v>
      </c>
      <c r="D78" s="80">
        <f>SUM(D79)</f>
        <v>195953</v>
      </c>
      <c r="E78" s="80">
        <f>SUM(E79)</f>
        <v>197970</v>
      </c>
    </row>
    <row r="79" spans="1:5" s="1" customFormat="1" ht="13.5" customHeight="1">
      <c r="A79" s="81" t="s">
        <v>178</v>
      </c>
      <c r="B79" s="6">
        <v>184013</v>
      </c>
      <c r="C79" s="6">
        <v>193088</v>
      </c>
      <c r="D79" s="74">
        <v>195953</v>
      </c>
      <c r="E79" s="74">
        <v>197970</v>
      </c>
    </row>
    <row r="80" spans="2:3" s="1" customFormat="1" ht="13.5" customHeight="1">
      <c r="B80" s="6"/>
      <c r="C80" s="6"/>
    </row>
    <row r="81" spans="1:3" s="1" customFormat="1" ht="13.5" customHeight="1">
      <c r="A81" s="60"/>
      <c r="B81" s="60"/>
      <c r="C81" s="75"/>
    </row>
    <row r="82" spans="1:5" s="1" customFormat="1" ht="16.5" customHeight="1">
      <c r="A82" s="242" t="s">
        <v>6</v>
      </c>
      <c r="B82" s="36">
        <f>SUM(B10+B50+B69+B74+B78)</f>
        <v>2077898</v>
      </c>
      <c r="C82" s="36">
        <f>SUM(C10+C50+C69+C74+C78)</f>
        <v>2067048</v>
      </c>
      <c r="D82" s="36">
        <f>SUM(D10+D50+D69+D74+D78)</f>
        <v>2103319</v>
      </c>
      <c r="E82" s="36">
        <f>SUM(E10+E50+E69+E74+E78)</f>
        <v>2124666</v>
      </c>
    </row>
    <row r="83" spans="1:5" s="1" customFormat="1" ht="12.75" customHeight="1">
      <c r="A83" s="64"/>
      <c r="B83" s="65"/>
      <c r="C83" s="65"/>
      <c r="D83" s="64"/>
      <c r="E83" s="64"/>
    </row>
    <row r="84" spans="1:5" s="1" customFormat="1" ht="16.5" customHeight="1">
      <c r="A84" s="64"/>
      <c r="B84" s="65"/>
      <c r="C84" s="65"/>
      <c r="D84" s="64"/>
      <c r="E84" s="64"/>
    </row>
    <row r="85" spans="1:5" s="1" customFormat="1" ht="12.75" customHeight="1">
      <c r="A85" s="64"/>
      <c r="B85" s="65"/>
      <c r="C85" s="65"/>
      <c r="D85" s="64"/>
      <c r="E85" s="64"/>
    </row>
    <row r="86" spans="1:5" s="1" customFormat="1" ht="12.75" customHeight="1">
      <c r="A86" s="64"/>
      <c r="B86" s="65"/>
      <c r="C86" s="65"/>
      <c r="D86" s="64"/>
      <c r="E86" s="64"/>
    </row>
    <row r="87" spans="1:5" s="1" customFormat="1" ht="17.25" customHeight="1">
      <c r="A87" s="64"/>
      <c r="B87" s="65"/>
      <c r="C87" s="65"/>
      <c r="D87" s="64"/>
      <c r="E87" s="64"/>
    </row>
  </sheetData>
  <sheetProtection/>
  <mergeCells count="9">
    <mergeCell ref="A71:B71"/>
    <mergeCell ref="A21:C21"/>
    <mergeCell ref="A7:C7"/>
    <mergeCell ref="A34:B34"/>
    <mergeCell ref="A23:E23"/>
    <mergeCell ref="A26:E26"/>
    <mergeCell ref="A30:E30"/>
    <mergeCell ref="A40:E40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maria.suranova</cp:lastModifiedBy>
  <cp:lastPrinted>2011-11-28T13:46:22Z</cp:lastPrinted>
  <dcterms:created xsi:type="dcterms:W3CDTF">2006-10-16T08:19:58Z</dcterms:created>
  <dcterms:modified xsi:type="dcterms:W3CDTF">2011-11-29T07:25:47Z</dcterms:modified>
  <cp:category/>
  <cp:version/>
  <cp:contentType/>
  <cp:contentStatus/>
</cp:coreProperties>
</file>