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4235" windowHeight="9075" activeTab="2"/>
  </bookViews>
  <sheets>
    <sheet name="Príjmy" sheetId="1" r:id="rId1"/>
    <sheet name="výdavky" sheetId="2" r:id="rId2"/>
    <sheet name="finančné operácie, rekapituláci" sheetId="3" r:id="rId3"/>
  </sheets>
  <definedNames>
    <definedName name="_xlnm.Print_Titles" localSheetId="0">'Príjmy'!$2:$6</definedName>
  </definedNames>
  <calcPr fullCalcOnLoad="1"/>
</workbook>
</file>

<file path=xl/sharedStrings.xml><?xml version="1.0" encoding="utf-8"?>
<sst xmlns="http://schemas.openxmlformats.org/spreadsheetml/2006/main" count="245" uniqueCount="185">
  <si>
    <t>1.</t>
  </si>
  <si>
    <t>2.</t>
  </si>
  <si>
    <t>2.1.</t>
  </si>
  <si>
    <t>2.2.</t>
  </si>
  <si>
    <t>2.3.</t>
  </si>
  <si>
    <t>2.4.</t>
  </si>
  <si>
    <t>2.5.</t>
  </si>
  <si>
    <t>2.6.</t>
  </si>
  <si>
    <t>2.7.</t>
  </si>
  <si>
    <t>3.</t>
  </si>
  <si>
    <t>4.</t>
  </si>
  <si>
    <t>5.</t>
  </si>
  <si>
    <t>6.</t>
  </si>
  <si>
    <t xml:space="preserve">∑ vlastné príjmy  </t>
  </si>
  <si>
    <t>Príjmy</t>
  </si>
  <si>
    <t>Miestne dane a poplatky</t>
  </si>
  <si>
    <t xml:space="preserve">Daň z nehnuteľností    </t>
  </si>
  <si>
    <t xml:space="preserve">Dane za špecifické služby </t>
  </si>
  <si>
    <t>za užívanie verejného priestranstva</t>
  </si>
  <si>
    <t>za psa</t>
  </si>
  <si>
    <t>za nevýherné hracie prístroje</t>
  </si>
  <si>
    <t xml:space="preserve">za ubytovanie </t>
  </si>
  <si>
    <t>za znečisťovanie ovzdušia</t>
  </si>
  <si>
    <t>za jadrové zariadenie</t>
  </si>
  <si>
    <t>Správne poplatky</t>
  </si>
  <si>
    <t>Poplatok za uloženie odpadu</t>
  </si>
  <si>
    <t>Pokuty</t>
  </si>
  <si>
    <t>Finančná náhrada za výrub stromov</t>
  </si>
  <si>
    <t>Výnosy z majetku mesta</t>
  </si>
  <si>
    <t>Nájomné</t>
  </si>
  <si>
    <t>Príjem z finančného hospodárenia</t>
  </si>
  <si>
    <t>Príjem zo skládky komunálneho odpadu</t>
  </si>
  <si>
    <t>Ostatné príjmy</t>
  </si>
  <si>
    <t>Príjem z predaja majetku</t>
  </si>
  <si>
    <t xml:space="preserve">Podielové dane  </t>
  </si>
  <si>
    <t>Daň z príjmov fyzických osôb</t>
  </si>
  <si>
    <t xml:space="preserve">Transfery a granty </t>
  </si>
  <si>
    <t>ÚPSVaR - menšie obecné služby</t>
  </si>
  <si>
    <t>Recyklačný fond - separovaný zber</t>
  </si>
  <si>
    <t>EÚ - Snowball</t>
  </si>
  <si>
    <t>EÚ - Pro.motion-parkovacia politika mesta</t>
  </si>
  <si>
    <t>EÚ - Kvalifikovaní zamestnanci II.</t>
  </si>
  <si>
    <t>EÚ - Regionálna inovačná stratégia</t>
  </si>
  <si>
    <t>EÚ - Autoklaster</t>
  </si>
  <si>
    <t xml:space="preserve">Sponzorské príspevky </t>
  </si>
  <si>
    <t>Transfery na prenesený výkon štátnej správy</t>
  </si>
  <si>
    <t>matrika</t>
  </si>
  <si>
    <t xml:space="preserve">školy   </t>
  </si>
  <si>
    <t>školský úrad</t>
  </si>
  <si>
    <t>domov dôchodcov</t>
  </si>
  <si>
    <t>stavebný úrad</t>
  </si>
  <si>
    <t xml:space="preserve">agenda ŠFRB </t>
  </si>
  <si>
    <t>starostlivosť o životné prostredie</t>
  </si>
  <si>
    <t>evidencia obyvateľstva</t>
  </si>
  <si>
    <t>Ostatné príspevky a dávky pre školstvo</t>
  </si>
  <si>
    <t>prídavky na deti</t>
  </si>
  <si>
    <t>príspevok na pomoc v hmotnej núdzi</t>
  </si>
  <si>
    <t>príspevok pre školy na výrobu jedla a zo školného</t>
  </si>
  <si>
    <t>v tis. Sk</t>
  </si>
  <si>
    <t xml:space="preserve">         v  tom :</t>
  </si>
  <si>
    <t>bežný</t>
  </si>
  <si>
    <t>kapitálový</t>
  </si>
  <si>
    <t>Programy</t>
  </si>
  <si>
    <t>Doprava</t>
  </si>
  <si>
    <t>Životné prostredie</t>
  </si>
  <si>
    <t>Odpadové hospodárstvo</t>
  </si>
  <si>
    <t>Bytová výstavba</t>
  </si>
  <si>
    <t>Verejné osvetlenie</t>
  </si>
  <si>
    <t>Uličný mobiliár</t>
  </si>
  <si>
    <t>Služby</t>
  </si>
  <si>
    <t>Sociálna starostlivosť</t>
  </si>
  <si>
    <t xml:space="preserve">Školstvo a vzdelávací systém     </t>
  </si>
  <si>
    <t>Mládež a šport</t>
  </si>
  <si>
    <t>Kultúra</t>
  </si>
  <si>
    <t>Vzťahy s verejnosťou</t>
  </si>
  <si>
    <t>Bezpečnostný servis</t>
  </si>
  <si>
    <t>Informačný a komunikačný systém</t>
  </si>
  <si>
    <t>Správa majetku a právny servis</t>
  </si>
  <si>
    <t>Ľudské zdroje</t>
  </si>
  <si>
    <t xml:space="preserve">Správa úradu a prevádzka budov </t>
  </si>
  <si>
    <t>Mestský grantový program</t>
  </si>
  <si>
    <t>Mestská polícia</t>
  </si>
  <si>
    <t>Podpora malého a stredného podnikania</t>
  </si>
  <si>
    <t>Dlhová služba - splátky úrokov</t>
  </si>
  <si>
    <t>Výdavky na prenesený výkon štátnej správy</t>
  </si>
  <si>
    <t>výdavky na výrobu jedla a zo školného</t>
  </si>
  <si>
    <t>tabuľka č. 3</t>
  </si>
  <si>
    <t>Finančné operácie</t>
  </si>
  <si>
    <t>Zostatky zdrojov z minulých rokov</t>
  </si>
  <si>
    <t>Prijaté úvery</t>
  </si>
  <si>
    <t>ŠFRB na náj.byt.dom Tajovského</t>
  </si>
  <si>
    <t>ŠFRB na náj.byt.dom na Coburgovej</t>
  </si>
  <si>
    <t>Splátky istiny</t>
  </si>
  <si>
    <t xml:space="preserve">             R E K A P I T U L Á C I A</t>
  </si>
  <si>
    <t>tabuľka č. 4</t>
  </si>
  <si>
    <t>Bežné príjmy</t>
  </si>
  <si>
    <t>Kapitálové príjmy</t>
  </si>
  <si>
    <t>Príjmy spolu</t>
  </si>
  <si>
    <t>Príjmové finančné operácie</t>
  </si>
  <si>
    <t>ZDROJE SPOLU</t>
  </si>
  <si>
    <t>Bežné výdavky</t>
  </si>
  <si>
    <t>Kapitálové výdavky</t>
  </si>
  <si>
    <t>Výdavky spolu</t>
  </si>
  <si>
    <t>Výdavkové finančné operácie</t>
  </si>
  <si>
    <t>POUŽITIE ZDROJOV SPOLU</t>
  </si>
  <si>
    <t>Saldo bežného rozpočtu</t>
  </si>
  <si>
    <t>Saldo kapitálového rozpočtu</t>
  </si>
  <si>
    <t>Saldo finančných operácií</t>
  </si>
  <si>
    <t>S A L D O   spolu</t>
  </si>
  <si>
    <t>Pôvodný</t>
  </si>
  <si>
    <t xml:space="preserve">rozpočet </t>
  </si>
  <si>
    <t xml:space="preserve">Rozpočet </t>
  </si>
  <si>
    <t>Prevody z fondov</t>
  </si>
  <si>
    <t>prevod z rezervného fondu</t>
  </si>
  <si>
    <t>Zostatok prostriedkov z predchádzajúcich rokov</t>
  </si>
  <si>
    <t>transfer pre Invest s.r.o.</t>
  </si>
  <si>
    <t>príspevok na výrobu jedla a zo školného</t>
  </si>
  <si>
    <t>vlastné príjmy RO</t>
  </si>
  <si>
    <t>MV SR - Vojnové hroby</t>
  </si>
  <si>
    <t>Ambasáda US - Dobrofest</t>
  </si>
  <si>
    <t>ÚPSVaR - aktivačná činnosť na ZŠ</t>
  </si>
  <si>
    <t>Vlastné príjmy RO</t>
  </si>
  <si>
    <t>2.8.</t>
  </si>
  <si>
    <t>Rozpočet</t>
  </si>
  <si>
    <t>Výdavky z vlastných príjmov RO</t>
  </si>
  <si>
    <t>Invest Trnava s.r.o.</t>
  </si>
  <si>
    <t>2.9.</t>
  </si>
  <si>
    <t>ESF - ZŠ Nám. SUT</t>
  </si>
  <si>
    <t>plnenie</t>
  </si>
  <si>
    <t>rozpočet</t>
  </si>
  <si>
    <t xml:space="preserve"> </t>
  </si>
  <si>
    <t xml:space="preserve">                                                  v  tom :</t>
  </si>
  <si>
    <t xml:space="preserve">      kapitálový</t>
  </si>
  <si>
    <t xml:space="preserve">        bežný</t>
  </si>
  <si>
    <t>Višegradský fond - Trnavská brána</t>
  </si>
  <si>
    <t>MPSVaR - Skvalitnenie úrovne Domova dôchodcov</t>
  </si>
  <si>
    <t xml:space="preserve">             v tom :</t>
  </si>
  <si>
    <t>kapitál.</t>
  </si>
  <si>
    <t>zmena</t>
  </si>
  <si>
    <t>VÚC - Medzinárodná súťaž M. Schn.Trnavského</t>
  </si>
  <si>
    <t>tabuľka č. 2</t>
  </si>
  <si>
    <t>tabuľka č.1</t>
  </si>
  <si>
    <t xml:space="preserve">FSR - komunitná sociálna práca </t>
  </si>
  <si>
    <t>Recyklačný fond -Intenzifikácia separovaného zberu II</t>
  </si>
  <si>
    <t>EÚ - športový areál Modranka  - kolkáreň</t>
  </si>
  <si>
    <t>MK SR - Medzinár.súťaž M.Schn .Trnavského</t>
  </si>
  <si>
    <t>MK SR - DIV 2008</t>
  </si>
  <si>
    <t>MK SR - Trnavské zborové dni</t>
  </si>
  <si>
    <t>EÚ - TRNky-BRNky</t>
  </si>
  <si>
    <t>EÚ - ADHOC, rekonštrukcia pešej zóny</t>
  </si>
  <si>
    <t>EÚ -  ERDC</t>
  </si>
  <si>
    <t>Výdavky   spolu</t>
  </si>
  <si>
    <t>TSK - Dobrofest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</si>
  <si>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</si>
  <si>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Komerčné úvery</t>
  </si>
  <si>
    <t>VÚC - Trnavský JAZZyk</t>
  </si>
  <si>
    <t>ŠFRB - bezbariérový byt nájomný bytový dom Tajovského ulica</t>
  </si>
  <si>
    <t>MVaRR - nájomný bytový dom na Tajovského ulici</t>
  </si>
  <si>
    <t>MVaRR - nájomný bytový dom na Coburgovej ulici</t>
  </si>
  <si>
    <t>ŠFRB - nenávratný príspevok na bezbariérový byt nájomný bytový dom na Coburgovej ulici</t>
  </si>
  <si>
    <t>5. aktualiz.</t>
  </si>
  <si>
    <t xml:space="preserve"> 5. aktualizácia rozpočtu mesta Trnava na rok 2008</t>
  </si>
  <si>
    <t>po 4.aktualiz.</t>
  </si>
  <si>
    <t>5. aktualizácie rozpočtu mesta Trnava na rok 2008</t>
  </si>
  <si>
    <t>5. aktualizácia</t>
  </si>
  <si>
    <t>MŠ SR - výchova a vzdelávanie pre MŠ</t>
  </si>
  <si>
    <t>po 4. aktualiz.</t>
  </si>
  <si>
    <t>iné dane</t>
  </si>
  <si>
    <t>I</t>
  </si>
  <si>
    <t>II</t>
  </si>
  <si>
    <t>za komunálne odpady a drobné stavebné odpady</t>
  </si>
  <si>
    <t>III</t>
  </si>
  <si>
    <t>IV</t>
  </si>
  <si>
    <t>V</t>
  </si>
  <si>
    <t>VI</t>
  </si>
  <si>
    <t xml:space="preserve">VII </t>
  </si>
  <si>
    <t>za vjazd a zotrvanie motor. vozidiel v hist. časti mesta</t>
  </si>
  <si>
    <t>MK SR - Obnova hradbového systému</t>
  </si>
  <si>
    <t>Rozpočt. rezerva predsedu vlády SR pre MŠ Narcisova</t>
  </si>
  <si>
    <t xml:space="preserve">I </t>
  </si>
  <si>
    <t xml:space="preserve">IV </t>
  </si>
  <si>
    <t xml:space="preserve">V </t>
  </si>
  <si>
    <t>Výdavky z ostat. príspevkov  a dávok pre školstvo</t>
  </si>
  <si>
    <t>VÝDAVKY</t>
  </si>
  <si>
    <t>Rekapitulácia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</si>
</sst>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+\ #,##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48"/>
      <name val="Times New Roman"/>
      <family val="1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7"/>
      </left>
      <right style="thin">
        <color indexed="27"/>
      </right>
      <top>
        <color indexed="63"/>
      </top>
      <bottom style="thin">
        <color indexed="27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/>
      <right style="thin">
        <color indexed="27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thin"/>
      <right style="thin">
        <color indexed="27"/>
      </right>
      <top style="thin">
        <color indexed="27"/>
      </top>
      <bottom>
        <color indexed="63"/>
      </bottom>
    </border>
    <border>
      <left style="thin"/>
      <right style="thin">
        <color indexed="27"/>
      </right>
      <top>
        <color indexed="63"/>
      </top>
      <bottom style="thin">
        <color indexed="27"/>
      </bottom>
    </border>
    <border>
      <left style="thin"/>
      <right style="thin">
        <color indexed="27"/>
      </right>
      <top style="thin"/>
      <bottom>
        <color indexed="63"/>
      </bottom>
    </border>
    <border>
      <left style="thin"/>
      <right style="thin">
        <color indexed="27"/>
      </right>
      <top>
        <color indexed="63"/>
      </top>
      <bottom style="thin"/>
    </border>
    <border>
      <left style="thin"/>
      <right style="thin">
        <color indexed="27"/>
      </right>
      <top style="thin"/>
      <bottom style="thin"/>
    </border>
    <border>
      <left style="thin">
        <color indexed="27"/>
      </left>
      <right style="thin">
        <color indexed="27"/>
      </right>
      <top>
        <color indexed="63"/>
      </top>
      <bottom style="thin"/>
    </border>
    <border>
      <left>
        <color indexed="63"/>
      </left>
      <right style="thin">
        <color indexed="27"/>
      </right>
      <top>
        <color indexed="63"/>
      </top>
      <bottom style="thin"/>
    </border>
    <border>
      <left style="thin">
        <color indexed="27"/>
      </left>
      <right>
        <color indexed="63"/>
      </right>
      <top>
        <color indexed="63"/>
      </top>
      <bottom style="thin">
        <color indexed="27"/>
      </bottom>
    </border>
    <border>
      <left style="thin">
        <color indexed="27"/>
      </left>
      <right>
        <color indexed="63"/>
      </right>
      <top style="thin">
        <color indexed="27"/>
      </top>
      <bottom style="thin">
        <color indexed="27"/>
      </bottom>
    </border>
    <border>
      <left style="thin">
        <color indexed="27"/>
      </left>
      <right>
        <color indexed="63"/>
      </right>
      <top style="thin">
        <color indexed="27"/>
      </top>
      <bottom>
        <color indexed="63"/>
      </bottom>
    </border>
    <border>
      <left style="thin">
        <color indexed="27"/>
      </left>
      <right>
        <color indexed="63"/>
      </right>
      <top style="thin">
        <color indexed="27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27"/>
      </top>
      <bottom style="thin">
        <color indexed="27"/>
      </bottom>
    </border>
    <border>
      <left style="thin"/>
      <right style="thin"/>
      <top style="thin">
        <color indexed="27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7"/>
      </top>
      <bottom style="thin">
        <color indexed="27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27"/>
      </top>
      <bottom style="thin"/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55"/>
      </left>
      <right style="thin">
        <color indexed="55"/>
      </right>
      <top style="thin"/>
      <bottom style="medium"/>
    </border>
    <border>
      <left style="thin">
        <color indexed="55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27"/>
      </top>
      <bottom style="thin">
        <color indexed="27"/>
      </bottom>
    </border>
    <border>
      <left style="thin"/>
      <right>
        <color indexed="63"/>
      </right>
      <top style="thin">
        <color indexed="27"/>
      </top>
      <bottom style="thin"/>
    </border>
    <border>
      <left style="thin"/>
      <right>
        <color indexed="63"/>
      </right>
      <top style="thin">
        <color indexed="27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>
        <color indexed="27"/>
      </top>
      <bottom style="thin"/>
    </border>
    <border>
      <left style="thin"/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>
        <color indexed="63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27"/>
      </top>
      <bottom style="thin"/>
    </border>
    <border>
      <left>
        <color indexed="63"/>
      </left>
      <right style="thin">
        <color indexed="27"/>
      </right>
      <top style="thin">
        <color indexed="27"/>
      </top>
      <bottom>
        <color indexed="63"/>
      </bottom>
    </border>
    <border>
      <left style="medium"/>
      <right style="thin"/>
      <top style="thin">
        <color indexed="27"/>
      </top>
      <bottom style="thin">
        <color indexed="27"/>
      </bottom>
    </border>
    <border>
      <left style="medium"/>
      <right style="thin"/>
      <top style="thin">
        <color indexed="27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>
        <color indexed="27"/>
      </top>
      <bottom>
        <color indexed="63"/>
      </bottom>
    </border>
    <border>
      <left style="medium"/>
      <right style="thin"/>
      <top>
        <color indexed="63"/>
      </top>
      <bottom style="thin">
        <color indexed="27"/>
      </bottom>
    </border>
    <border>
      <left>
        <color indexed="63"/>
      </left>
      <right style="thin">
        <color indexed="27"/>
      </right>
      <top>
        <color indexed="63"/>
      </top>
      <bottom style="thin">
        <color indexed="27"/>
      </bottom>
    </border>
    <border>
      <left style="thin"/>
      <right>
        <color indexed="63"/>
      </right>
      <top>
        <color indexed="63"/>
      </top>
      <bottom style="thin">
        <color indexed="27"/>
      </bottom>
    </border>
    <border>
      <left style="thin"/>
      <right style="thin"/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 style="medium"/>
      <right style="thin"/>
      <top style="medium"/>
      <bottom style="medium">
        <color indexed="22"/>
      </bottom>
    </border>
    <border>
      <left>
        <color indexed="63"/>
      </left>
      <right style="thin">
        <color indexed="27"/>
      </right>
      <top style="medium"/>
      <bottom style="medium">
        <color indexed="22"/>
      </bottom>
    </border>
    <border>
      <left style="thin">
        <color indexed="27"/>
      </left>
      <right style="thin">
        <color indexed="27"/>
      </right>
      <top style="medium"/>
      <bottom style="medium">
        <color indexed="22"/>
      </bottom>
    </border>
    <border>
      <left style="thin">
        <color indexed="27"/>
      </left>
      <right>
        <color indexed="63"/>
      </right>
      <top style="medium"/>
      <bottom style="medium">
        <color indexed="22"/>
      </bottom>
    </border>
    <border>
      <left style="thin"/>
      <right>
        <color indexed="63"/>
      </right>
      <top style="medium"/>
      <bottom style="medium">
        <color indexed="22"/>
      </bottom>
    </border>
    <border>
      <left style="thin"/>
      <right style="thin"/>
      <top style="medium"/>
      <bottom style="medium">
        <color indexed="22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 style="medium"/>
      <right style="thin"/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7"/>
      </right>
      <top style="medium">
        <color indexed="22"/>
      </top>
      <bottom style="medium">
        <color indexed="22"/>
      </bottom>
    </border>
    <border>
      <left style="thin">
        <color indexed="27"/>
      </left>
      <right style="thin">
        <color indexed="27"/>
      </right>
      <top style="medium">
        <color indexed="22"/>
      </top>
      <bottom style="medium">
        <color indexed="22"/>
      </bottom>
    </border>
    <border>
      <left style="thin">
        <color indexed="27"/>
      </left>
      <right>
        <color indexed="63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/>
      <right style="thin"/>
      <top>
        <color indexed="63"/>
      </top>
      <bottom style="thin"/>
    </border>
    <border>
      <left style="thin">
        <color indexed="27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>
        <color indexed="22"/>
      </bottom>
    </border>
    <border>
      <left>
        <color indexed="63"/>
      </left>
      <right style="thin">
        <color indexed="27"/>
      </right>
      <top style="thin"/>
      <bottom style="medium">
        <color indexed="22"/>
      </bottom>
    </border>
    <border>
      <left style="thin">
        <color indexed="27"/>
      </left>
      <right style="thin">
        <color indexed="27"/>
      </right>
      <top style="thin"/>
      <bottom style="medium">
        <color indexed="22"/>
      </bottom>
    </border>
    <border>
      <left style="thin">
        <color indexed="27"/>
      </left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 style="medium"/>
      <top>
        <color indexed="63"/>
      </top>
      <bottom style="thin">
        <color indexed="27"/>
      </bottom>
    </border>
    <border>
      <left>
        <color indexed="63"/>
      </left>
      <right style="medium"/>
      <top style="thin">
        <color indexed="27"/>
      </top>
      <bottom style="thin">
        <color indexed="27"/>
      </bottom>
    </border>
    <border>
      <left>
        <color indexed="63"/>
      </left>
      <right style="medium"/>
      <top style="thin">
        <color indexed="27"/>
      </top>
      <bottom>
        <color indexed="63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thin"/>
      <bottom style="medium">
        <color indexed="22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thin"/>
      <top style="thin"/>
      <bottom style="medium"/>
    </border>
    <border>
      <left style="medium">
        <color indexed="22"/>
      </left>
      <right style="thin"/>
      <top style="medium"/>
      <bottom style="medium">
        <color indexed="22"/>
      </bottom>
    </border>
    <border>
      <left style="medium">
        <color indexed="22"/>
      </left>
      <right style="thin"/>
      <top>
        <color indexed="63"/>
      </top>
      <bottom style="thin">
        <color indexed="27"/>
      </bottom>
    </border>
    <border>
      <left style="medium">
        <color indexed="22"/>
      </left>
      <right style="thin"/>
      <top style="thin">
        <color indexed="27"/>
      </top>
      <bottom style="thin">
        <color indexed="27"/>
      </bottom>
    </border>
    <border>
      <left style="medium">
        <color indexed="22"/>
      </left>
      <right style="thin"/>
      <top style="thin">
        <color indexed="27"/>
      </top>
      <bottom>
        <color indexed="63"/>
      </bottom>
    </border>
    <border>
      <left style="medium">
        <color indexed="22"/>
      </left>
      <right style="thin"/>
      <top style="medium">
        <color indexed="22"/>
      </top>
      <bottom style="medium">
        <color indexed="22"/>
      </bottom>
    </border>
    <border>
      <left style="medium">
        <color indexed="22"/>
      </left>
      <right style="thin"/>
      <top>
        <color indexed="63"/>
      </top>
      <bottom style="thin"/>
    </border>
    <border>
      <left style="medium">
        <color indexed="22"/>
      </left>
      <right style="thin"/>
      <top style="thin"/>
      <bottom style="thin"/>
    </border>
    <border>
      <left style="medium">
        <color indexed="22"/>
      </left>
      <right style="thin"/>
      <top style="thin"/>
      <bottom style="medium">
        <color indexed="22"/>
      </bottom>
    </border>
    <border>
      <left style="medium">
        <color indexed="22"/>
      </left>
      <right style="thin"/>
      <top style="thin">
        <color indexed="27"/>
      </top>
      <bottom style="thin"/>
    </border>
    <border>
      <left style="medium">
        <color indexed="22"/>
      </left>
      <right style="thin"/>
      <top style="thin"/>
      <bottom style="medium"/>
    </border>
    <border>
      <left>
        <color indexed="63"/>
      </left>
      <right style="medium"/>
      <top style="thin">
        <color indexed="27"/>
      </top>
      <bottom style="thin"/>
    </border>
    <border>
      <left>
        <color indexed="63"/>
      </left>
      <right style="thin">
        <color indexed="55"/>
      </right>
      <top style="thin">
        <color indexed="27"/>
      </top>
      <bottom style="thin">
        <color indexed="27"/>
      </bottom>
    </border>
    <border>
      <left style="thin">
        <color indexed="22"/>
      </left>
      <right style="thin"/>
      <top style="thin">
        <color indexed="27"/>
      </top>
      <bottom style="thin">
        <color indexed="27"/>
      </bottom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indexed="27"/>
      </bottom>
    </border>
    <border>
      <left style="thin">
        <color indexed="22"/>
      </left>
      <right style="thin"/>
      <top>
        <color indexed="63"/>
      </top>
      <bottom style="thin">
        <color indexed="27"/>
      </bottom>
    </border>
    <border>
      <left>
        <color indexed="63"/>
      </left>
      <right style="thin"/>
      <top>
        <color indexed="63"/>
      </top>
      <bottom style="thin">
        <color indexed="27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7"/>
      </right>
      <top style="thin"/>
      <bottom style="thin">
        <color indexed="22"/>
      </bottom>
    </border>
    <border>
      <left style="thin">
        <color indexed="27"/>
      </left>
      <right style="thin">
        <color indexed="27"/>
      </right>
      <top style="thin"/>
      <bottom style="thin">
        <color indexed="22"/>
      </bottom>
    </border>
    <border>
      <left style="thin">
        <color indexed="27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55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7"/>
      </top>
      <bottom>
        <color indexed="63"/>
      </bottom>
    </border>
    <border>
      <left style="thin">
        <color indexed="22"/>
      </left>
      <right style="thin"/>
      <top style="thin">
        <color indexed="27"/>
      </top>
      <bottom>
        <color indexed="63"/>
      </bottom>
    </border>
    <border>
      <left>
        <color indexed="63"/>
      </left>
      <right style="thin"/>
      <top style="thin">
        <color indexed="27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7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22"/>
      </top>
      <bottom style="thin">
        <color indexed="22"/>
      </bottom>
    </border>
    <border>
      <left style="thin">
        <color indexed="27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7"/>
      </right>
      <top style="thin">
        <color indexed="22"/>
      </top>
      <bottom style="thin"/>
    </border>
    <border>
      <left style="thin">
        <color indexed="27"/>
      </left>
      <right style="thin">
        <color indexed="27"/>
      </right>
      <top style="thin">
        <color indexed="22"/>
      </top>
      <bottom style="thin"/>
    </border>
    <border>
      <left style="thin">
        <color indexed="27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55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27"/>
      </right>
      <top style="thin">
        <color indexed="55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55"/>
      </top>
      <bottom style="thin">
        <color indexed="22"/>
      </bottom>
    </border>
    <border>
      <left style="thin">
        <color indexed="27"/>
      </left>
      <right>
        <color indexed="63"/>
      </right>
      <top style="thin">
        <color indexed="55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27"/>
      </top>
      <bottom style="thin">
        <color indexed="22"/>
      </bottom>
    </border>
    <border>
      <left style="thin">
        <color indexed="27"/>
      </left>
      <right style="thin">
        <color indexed="27"/>
      </right>
      <top>
        <color indexed="63"/>
      </top>
      <bottom>
        <color indexed="63"/>
      </bottom>
    </border>
    <border>
      <left style="thin">
        <color indexed="27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7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9" fillId="33" borderId="11" xfId="0" applyNumberFormat="1" applyFont="1" applyFill="1" applyBorder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9" fillId="33" borderId="0" xfId="0" applyNumberFormat="1" applyFont="1" applyFill="1" applyBorder="1" applyAlignment="1">
      <alignment horizontal="center"/>
    </xf>
    <xf numFmtId="3" fontId="9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9" fillId="33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33" borderId="14" xfId="0" applyFont="1" applyFill="1" applyBorder="1" applyAlignment="1">
      <alignment horizontal="left"/>
    </xf>
    <xf numFmtId="1" fontId="0" fillId="0" borderId="0" xfId="0" applyNumberForma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left" indent="6"/>
    </xf>
    <xf numFmtId="0" fontId="4" fillId="0" borderId="0" xfId="0" applyFont="1" applyAlignment="1">
      <alignment horizontal="left" indent="7"/>
    </xf>
    <xf numFmtId="3" fontId="7" fillId="0" borderId="0" xfId="0" applyNumberFormat="1" applyFont="1" applyFill="1" applyAlignment="1">
      <alignment/>
    </xf>
    <xf numFmtId="3" fontId="1" fillId="0" borderId="17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6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0" fontId="4" fillId="0" borderId="0" xfId="0" applyFont="1" applyAlignment="1">
      <alignment horizontal="left" indent="15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2" fillId="33" borderId="18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3" fontId="1" fillId="33" borderId="17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9" fillId="33" borderId="17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16" fontId="1" fillId="0" borderId="23" xfId="0" applyNumberFormat="1" applyFont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3" fontId="1" fillId="0" borderId="24" xfId="0" applyNumberFormat="1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3" fontId="2" fillId="33" borderId="18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2" fillId="33" borderId="28" xfId="0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6" fillId="33" borderId="34" xfId="0" applyFont="1" applyFill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33" borderId="35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2" fillId="0" borderId="27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2" fillId="33" borderId="35" xfId="0" applyFont="1" applyFill="1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3" fontId="2" fillId="33" borderId="29" xfId="0" applyNumberFormat="1" applyFont="1" applyFill="1" applyBorder="1" applyAlignment="1">
      <alignment horizontal="right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1" fillId="0" borderId="27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0" fontId="4" fillId="0" borderId="0" xfId="0" applyFont="1" applyAlignment="1">
      <alignment horizontal="left" indent="8"/>
    </xf>
    <xf numFmtId="0" fontId="0" fillId="33" borderId="15" xfId="0" applyFill="1" applyBorder="1" applyAlignment="1">
      <alignment/>
    </xf>
    <xf numFmtId="0" fontId="18" fillId="0" borderId="0" xfId="0" applyFont="1" applyFill="1" applyAlignment="1">
      <alignment/>
    </xf>
    <xf numFmtId="3" fontId="17" fillId="33" borderId="20" xfId="0" applyNumberFormat="1" applyFont="1" applyFill="1" applyBorder="1" applyAlignment="1">
      <alignment horizontal="right"/>
    </xf>
    <xf numFmtId="3" fontId="1" fillId="33" borderId="42" xfId="0" applyNumberFormat="1" applyFont="1" applyFill="1" applyBorder="1" applyAlignment="1">
      <alignment horizontal="center"/>
    </xf>
    <xf numFmtId="1" fontId="1" fillId="33" borderId="43" xfId="0" applyNumberFormat="1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right"/>
    </xf>
    <xf numFmtId="0" fontId="1" fillId="33" borderId="45" xfId="0" applyFont="1" applyFill="1" applyBorder="1" applyAlignment="1">
      <alignment/>
    </xf>
    <xf numFmtId="3" fontId="1" fillId="33" borderId="46" xfId="0" applyNumberFormat="1" applyFont="1" applyFill="1" applyBorder="1" applyAlignment="1">
      <alignment/>
    </xf>
    <xf numFmtId="3" fontId="1" fillId="33" borderId="47" xfId="0" applyNumberFormat="1" applyFont="1" applyFill="1" applyBorder="1" applyAlignment="1">
      <alignment/>
    </xf>
    <xf numFmtId="3" fontId="1" fillId="33" borderId="44" xfId="0" applyNumberFormat="1" applyFont="1" applyFill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7" fillId="0" borderId="48" xfId="0" applyNumberFormat="1" applyFont="1" applyFill="1" applyBorder="1" applyAlignment="1">
      <alignment/>
    </xf>
    <xf numFmtId="3" fontId="17" fillId="33" borderId="20" xfId="0" applyNumberFormat="1" applyFont="1" applyFill="1" applyBorder="1" applyAlignment="1">
      <alignment/>
    </xf>
    <xf numFmtId="0" fontId="17" fillId="33" borderId="49" xfId="0" applyFont="1" applyFill="1" applyBorder="1" applyAlignment="1">
      <alignment/>
    </xf>
    <xf numFmtId="0" fontId="17" fillId="33" borderId="50" xfId="0" applyFont="1" applyFill="1" applyBorder="1" applyAlignment="1">
      <alignment horizontal="right"/>
    </xf>
    <xf numFmtId="0" fontId="17" fillId="33" borderId="48" xfId="0" applyFont="1" applyFill="1" applyBorder="1" applyAlignment="1">
      <alignment/>
    </xf>
    <xf numFmtId="0" fontId="17" fillId="0" borderId="50" xfId="0" applyFont="1" applyBorder="1" applyAlignment="1">
      <alignment/>
    </xf>
    <xf numFmtId="3" fontId="17" fillId="0" borderId="51" xfId="0" applyNumberFormat="1" applyFont="1" applyBorder="1" applyAlignment="1">
      <alignment/>
    </xf>
    <xf numFmtId="0" fontId="2" fillId="33" borderId="52" xfId="0" applyFont="1" applyFill="1" applyBorder="1" applyAlignment="1">
      <alignment/>
    </xf>
    <xf numFmtId="0" fontId="1" fillId="33" borderId="5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2" fillId="0" borderId="53" xfId="0" applyFont="1" applyBorder="1" applyAlignment="1">
      <alignment/>
    </xf>
    <xf numFmtId="0" fontId="0" fillId="0" borderId="53" xfId="0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0" fontId="1" fillId="0" borderId="53" xfId="0" applyFont="1" applyBorder="1" applyAlignment="1">
      <alignment/>
    </xf>
    <xf numFmtId="3" fontId="1" fillId="0" borderId="54" xfId="0" applyNumberFormat="1" applyFont="1" applyFill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1" fillId="0" borderId="54" xfId="0" applyNumberFormat="1" applyFont="1" applyBorder="1" applyAlignment="1">
      <alignment horizontal="right"/>
    </xf>
    <xf numFmtId="3" fontId="18" fillId="0" borderId="51" xfId="0" applyNumberFormat="1" applyFont="1" applyBorder="1" applyAlignment="1">
      <alignment/>
    </xf>
    <xf numFmtId="3" fontId="18" fillId="33" borderId="20" xfId="0" applyNumberFormat="1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4" fillId="33" borderId="58" xfId="0" applyFont="1" applyFill="1" applyBorder="1" applyAlignment="1">
      <alignment/>
    </xf>
    <xf numFmtId="3" fontId="1" fillId="33" borderId="59" xfId="0" applyNumberFormat="1" applyFont="1" applyFill="1" applyBorder="1" applyAlignment="1">
      <alignment horizontal="center"/>
    </xf>
    <xf numFmtId="3" fontId="1" fillId="0" borderId="59" xfId="0" applyNumberFormat="1" applyFont="1" applyFill="1" applyBorder="1" applyAlignment="1">
      <alignment horizontal="center"/>
    </xf>
    <xf numFmtId="0" fontId="1" fillId="33" borderId="59" xfId="0" applyFont="1" applyFill="1" applyBorder="1" applyAlignment="1">
      <alignment/>
    </xf>
    <xf numFmtId="0" fontId="2" fillId="33" borderId="60" xfId="0" applyFont="1" applyFill="1" applyBorder="1" applyAlignment="1">
      <alignment/>
    </xf>
    <xf numFmtId="0" fontId="3" fillId="33" borderId="61" xfId="0" applyFont="1" applyFill="1" applyBorder="1" applyAlignment="1">
      <alignment horizontal="left"/>
    </xf>
    <xf numFmtId="0" fontId="4" fillId="33" borderId="62" xfId="0" applyFont="1" applyFill="1" applyBorder="1" applyAlignment="1">
      <alignment horizontal="left"/>
    </xf>
    <xf numFmtId="0" fontId="2" fillId="33" borderId="63" xfId="0" applyFont="1" applyFill="1" applyBorder="1" applyAlignment="1">
      <alignment horizontal="left"/>
    </xf>
    <xf numFmtId="3" fontId="2" fillId="33" borderId="64" xfId="0" applyNumberFormat="1" applyFont="1" applyFill="1" applyBorder="1" applyAlignment="1">
      <alignment/>
    </xf>
    <xf numFmtId="3" fontId="2" fillId="33" borderId="65" xfId="0" applyNumberFormat="1" applyFont="1" applyFill="1" applyBorder="1" applyAlignment="1">
      <alignment/>
    </xf>
    <xf numFmtId="3" fontId="2" fillId="33" borderId="63" xfId="0" applyNumberFormat="1" applyFont="1" applyFill="1" applyBorder="1" applyAlignment="1">
      <alignment/>
    </xf>
    <xf numFmtId="3" fontId="1" fillId="33" borderId="66" xfId="0" applyNumberFormat="1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3" fontId="1" fillId="33" borderId="68" xfId="0" applyNumberFormat="1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0" fontId="1" fillId="33" borderId="69" xfId="0" applyFont="1" applyFill="1" applyBorder="1" applyAlignment="1">
      <alignment horizontal="center"/>
    </xf>
    <xf numFmtId="3" fontId="1" fillId="0" borderId="70" xfId="0" applyNumberFormat="1" applyFont="1" applyFill="1" applyBorder="1" applyAlignment="1">
      <alignment/>
    </xf>
    <xf numFmtId="3" fontId="1" fillId="0" borderId="71" xfId="0" applyNumberFormat="1" applyFont="1" applyFill="1" applyBorder="1" applyAlignment="1">
      <alignment/>
    </xf>
    <xf numFmtId="3" fontId="1" fillId="0" borderId="72" xfId="0" applyNumberFormat="1" applyFont="1" applyFill="1" applyBorder="1" applyAlignment="1">
      <alignment/>
    </xf>
    <xf numFmtId="3" fontId="2" fillId="33" borderId="73" xfId="0" applyNumberFormat="1" applyFont="1" applyFill="1" applyBorder="1" applyAlignment="1">
      <alignment/>
    </xf>
    <xf numFmtId="3" fontId="1" fillId="33" borderId="74" xfId="0" applyNumberFormat="1" applyFont="1" applyFill="1" applyBorder="1" applyAlignment="1">
      <alignment/>
    </xf>
    <xf numFmtId="3" fontId="2" fillId="33" borderId="75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49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48" xfId="0" applyNumberFormat="1" applyFont="1" applyFill="1" applyBorder="1" applyAlignment="1">
      <alignment/>
    </xf>
    <xf numFmtId="0" fontId="1" fillId="33" borderId="76" xfId="0" applyFont="1" applyFill="1" applyBorder="1" applyAlignment="1">
      <alignment horizontal="center"/>
    </xf>
    <xf numFmtId="0" fontId="1" fillId="0" borderId="77" xfId="0" applyFont="1" applyBorder="1" applyAlignment="1">
      <alignment/>
    </xf>
    <xf numFmtId="16" fontId="1" fillId="0" borderId="77" xfId="0" applyNumberFormat="1" applyFont="1" applyBorder="1" applyAlignment="1">
      <alignment/>
    </xf>
    <xf numFmtId="0" fontId="1" fillId="0" borderId="78" xfId="0" applyFont="1" applyBorder="1" applyAlignment="1">
      <alignment/>
    </xf>
    <xf numFmtId="16" fontId="1" fillId="0" borderId="77" xfId="0" applyNumberFormat="1" applyFont="1" applyFill="1" applyBorder="1" applyAlignment="1">
      <alignment/>
    </xf>
    <xf numFmtId="16" fontId="1" fillId="0" borderId="79" xfId="0" applyNumberFormat="1" applyFont="1" applyBorder="1" applyAlignment="1">
      <alignment/>
    </xf>
    <xf numFmtId="16" fontId="1" fillId="0" borderId="77" xfId="0" applyNumberFormat="1" applyFont="1" applyBorder="1" applyAlignment="1">
      <alignment wrapText="1"/>
    </xf>
    <xf numFmtId="0" fontId="1" fillId="0" borderId="77" xfId="0" applyFont="1" applyFill="1" applyBorder="1" applyAlignment="1">
      <alignment/>
    </xf>
    <xf numFmtId="0" fontId="1" fillId="0" borderId="80" xfId="0" applyFont="1" applyBorder="1" applyAlignment="1">
      <alignment/>
    </xf>
    <xf numFmtId="16" fontId="1" fillId="0" borderId="80" xfId="0" applyNumberFormat="1" applyFont="1" applyBorder="1" applyAlignment="1">
      <alignment/>
    </xf>
    <xf numFmtId="0" fontId="1" fillId="0" borderId="81" xfId="0" applyFont="1" applyBorder="1" applyAlignment="1">
      <alignment/>
    </xf>
    <xf numFmtId="0" fontId="2" fillId="33" borderId="82" xfId="0" applyFont="1" applyFill="1" applyBorder="1" applyAlignment="1">
      <alignment/>
    </xf>
    <xf numFmtId="0" fontId="0" fillId="0" borderId="80" xfId="0" applyFont="1" applyBorder="1" applyAlignment="1">
      <alignment/>
    </xf>
    <xf numFmtId="0" fontId="1" fillId="0" borderId="83" xfId="0" applyFont="1" applyBorder="1" applyAlignment="1">
      <alignment/>
    </xf>
    <xf numFmtId="0" fontId="1" fillId="0" borderId="81" xfId="0" applyFont="1" applyFill="1" applyBorder="1" applyAlignment="1">
      <alignment/>
    </xf>
    <xf numFmtId="0" fontId="1" fillId="0" borderId="84" xfId="0" applyFont="1" applyBorder="1" applyAlignment="1">
      <alignment/>
    </xf>
    <xf numFmtId="0" fontId="1" fillId="0" borderId="85" xfId="0" applyFont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86" xfId="0" applyNumberFormat="1" applyFont="1" applyFill="1" applyBorder="1" applyAlignment="1">
      <alignment/>
    </xf>
    <xf numFmtId="3" fontId="1" fillId="33" borderId="87" xfId="0" applyNumberFormat="1" applyFont="1" applyFill="1" applyBorder="1" applyAlignment="1">
      <alignment/>
    </xf>
    <xf numFmtId="3" fontId="1" fillId="0" borderId="88" xfId="0" applyNumberFormat="1" applyFont="1" applyFill="1" applyBorder="1" applyAlignment="1">
      <alignment/>
    </xf>
    <xf numFmtId="0" fontId="2" fillId="0" borderId="89" xfId="0" applyFont="1" applyBorder="1" applyAlignment="1">
      <alignment/>
    </xf>
    <xf numFmtId="0" fontId="2" fillId="0" borderId="90" xfId="0" applyFont="1" applyBorder="1" applyAlignment="1">
      <alignment/>
    </xf>
    <xf numFmtId="3" fontId="2" fillId="0" borderId="91" xfId="0" applyNumberFormat="1" applyFont="1" applyFill="1" applyBorder="1" applyAlignment="1">
      <alignment/>
    </xf>
    <xf numFmtId="3" fontId="2" fillId="0" borderId="92" xfId="0" applyNumberFormat="1" applyFont="1" applyFill="1" applyBorder="1" applyAlignment="1">
      <alignment/>
    </xf>
    <xf numFmtId="3" fontId="2" fillId="0" borderId="93" xfId="0" applyNumberFormat="1" applyFont="1" applyFill="1" applyBorder="1" applyAlignment="1">
      <alignment/>
    </xf>
    <xf numFmtId="3" fontId="2" fillId="33" borderId="94" xfId="0" applyNumberFormat="1" applyFont="1" applyFill="1" applyBorder="1" applyAlignment="1">
      <alignment/>
    </xf>
    <xf numFmtId="3" fontId="2" fillId="0" borderId="95" xfId="0" applyNumberFormat="1" applyFont="1" applyFill="1" applyBorder="1" applyAlignment="1">
      <alignment/>
    </xf>
    <xf numFmtId="0" fontId="1" fillId="0" borderId="79" xfId="0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0" fontId="2" fillId="0" borderId="96" xfId="0" applyFont="1" applyBorder="1" applyAlignment="1">
      <alignment/>
    </xf>
    <xf numFmtId="0" fontId="2" fillId="0" borderId="97" xfId="0" applyFont="1" applyBorder="1" applyAlignment="1">
      <alignment/>
    </xf>
    <xf numFmtId="3" fontId="2" fillId="0" borderId="98" xfId="0" applyNumberFormat="1" applyFont="1" applyFill="1" applyBorder="1" applyAlignment="1">
      <alignment/>
    </xf>
    <xf numFmtId="3" fontId="2" fillId="0" borderId="99" xfId="0" applyNumberFormat="1" applyFont="1" applyFill="1" applyBorder="1" applyAlignment="1">
      <alignment/>
    </xf>
    <xf numFmtId="3" fontId="2" fillId="0" borderId="100" xfId="0" applyNumberFormat="1" applyFont="1" applyFill="1" applyBorder="1" applyAlignment="1">
      <alignment/>
    </xf>
    <xf numFmtId="3" fontId="2" fillId="33" borderId="101" xfId="0" applyNumberFormat="1" applyFont="1" applyFill="1" applyBorder="1" applyAlignment="1">
      <alignment/>
    </xf>
    <xf numFmtId="3" fontId="2" fillId="0" borderId="102" xfId="0" applyNumberFormat="1" applyFont="1" applyBorder="1" applyAlignment="1">
      <alignment/>
    </xf>
    <xf numFmtId="0" fontId="1" fillId="0" borderId="103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04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0" fontId="21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0" fontId="2" fillId="0" borderId="105" xfId="0" applyFont="1" applyBorder="1" applyAlignment="1">
      <alignment/>
    </xf>
    <xf numFmtId="0" fontId="2" fillId="0" borderId="106" xfId="0" applyFont="1" applyBorder="1" applyAlignment="1">
      <alignment/>
    </xf>
    <xf numFmtId="3" fontId="2" fillId="0" borderId="107" xfId="0" applyNumberFormat="1" applyFont="1" applyFill="1" applyBorder="1" applyAlignment="1">
      <alignment/>
    </xf>
    <xf numFmtId="3" fontId="2" fillId="0" borderId="108" xfId="0" applyNumberFormat="1" applyFont="1" applyFill="1" applyBorder="1" applyAlignment="1">
      <alignment/>
    </xf>
    <xf numFmtId="3" fontId="2" fillId="0" borderId="109" xfId="0" applyNumberFormat="1" applyFont="1" applyFill="1" applyBorder="1" applyAlignment="1">
      <alignment/>
    </xf>
    <xf numFmtId="3" fontId="2" fillId="33" borderId="110" xfId="0" applyNumberFormat="1" applyFont="1" applyFill="1" applyBorder="1" applyAlignment="1">
      <alignment/>
    </xf>
    <xf numFmtId="3" fontId="2" fillId="0" borderId="111" xfId="0" applyNumberFormat="1" applyFont="1" applyFill="1" applyBorder="1" applyAlignment="1">
      <alignment/>
    </xf>
    <xf numFmtId="0" fontId="18" fillId="33" borderId="112" xfId="0" applyFont="1" applyFill="1" applyBorder="1" applyAlignment="1">
      <alignment/>
    </xf>
    <xf numFmtId="0" fontId="18" fillId="33" borderId="113" xfId="0" applyFont="1" applyFill="1" applyBorder="1" applyAlignment="1">
      <alignment horizontal="right"/>
    </xf>
    <xf numFmtId="0" fontId="18" fillId="33" borderId="114" xfId="0" applyFont="1" applyFill="1" applyBorder="1" applyAlignment="1">
      <alignment/>
    </xf>
    <xf numFmtId="3" fontId="18" fillId="0" borderId="115" xfId="0" applyNumberFormat="1" applyFont="1" applyBorder="1" applyAlignment="1">
      <alignment/>
    </xf>
    <xf numFmtId="3" fontId="18" fillId="0" borderId="116" xfId="0" applyNumberFormat="1" applyFont="1" applyBorder="1" applyAlignment="1">
      <alignment/>
    </xf>
    <xf numFmtId="3" fontId="18" fillId="0" borderId="117" xfId="0" applyNumberFormat="1" applyFont="1" applyBorder="1" applyAlignment="1">
      <alignment/>
    </xf>
    <xf numFmtId="3" fontId="18" fillId="0" borderId="118" xfId="0" applyNumberFormat="1" applyFont="1" applyBorder="1" applyAlignment="1">
      <alignment/>
    </xf>
    <xf numFmtId="3" fontId="18" fillId="0" borderId="119" xfId="0" applyNumberFormat="1" applyFont="1" applyBorder="1" applyAlignment="1">
      <alignment/>
    </xf>
    <xf numFmtId="3" fontId="18" fillId="33" borderId="15" xfId="0" applyNumberFormat="1" applyFont="1" applyFill="1" applyBorder="1" applyAlignment="1">
      <alignment/>
    </xf>
    <xf numFmtId="3" fontId="18" fillId="0" borderId="120" xfId="0" applyNumberFormat="1" applyFont="1" applyBorder="1" applyAlignment="1">
      <alignment/>
    </xf>
    <xf numFmtId="3" fontId="17" fillId="33" borderId="121" xfId="0" applyNumberFormat="1" applyFont="1" applyFill="1" applyBorder="1" applyAlignment="1">
      <alignment/>
    </xf>
    <xf numFmtId="3" fontId="1" fillId="33" borderId="122" xfId="0" applyNumberFormat="1" applyFont="1" applyFill="1" applyBorder="1" applyAlignment="1">
      <alignment/>
    </xf>
    <xf numFmtId="3" fontId="1" fillId="33" borderId="50" xfId="0" applyNumberFormat="1" applyFont="1" applyFill="1" applyBorder="1" applyAlignment="1">
      <alignment/>
    </xf>
    <xf numFmtId="3" fontId="1" fillId="33" borderId="123" xfId="0" applyNumberFormat="1" applyFont="1" applyFill="1" applyBorder="1" applyAlignment="1">
      <alignment horizontal="center"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2" fillId="0" borderId="12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2" fillId="33" borderId="130" xfId="0" applyNumberFormat="1" applyFont="1" applyFill="1" applyBorder="1" applyAlignment="1">
      <alignment/>
    </xf>
    <xf numFmtId="3" fontId="2" fillId="0" borderId="131" xfId="0" applyNumberFormat="1" applyFont="1" applyFill="1" applyBorder="1" applyAlignment="1">
      <alignment/>
    </xf>
    <xf numFmtId="3" fontId="1" fillId="0" borderId="132" xfId="0" applyNumberFormat="1" applyFont="1" applyBorder="1" applyAlignment="1">
      <alignment/>
    </xf>
    <xf numFmtId="3" fontId="2" fillId="33" borderId="133" xfId="0" applyNumberFormat="1" applyFont="1" applyFill="1" applyBorder="1" applyAlignment="1">
      <alignment/>
    </xf>
    <xf numFmtId="0" fontId="1" fillId="0" borderId="83" xfId="0" applyFont="1" applyFill="1" applyBorder="1" applyAlignment="1">
      <alignment/>
    </xf>
    <xf numFmtId="3" fontId="1" fillId="0" borderId="27" xfId="0" applyNumberFormat="1" applyFont="1" applyFill="1" applyBorder="1" applyAlignment="1">
      <alignment horizontal="right"/>
    </xf>
    <xf numFmtId="3" fontId="1" fillId="0" borderId="40" xfId="0" applyNumberFormat="1" applyFont="1" applyFill="1" applyBorder="1" applyAlignment="1">
      <alignment horizontal="right"/>
    </xf>
    <xf numFmtId="0" fontId="1" fillId="0" borderId="84" xfId="0" applyFont="1" applyFill="1" applyBorder="1" applyAlignment="1">
      <alignment/>
    </xf>
    <xf numFmtId="3" fontId="1" fillId="0" borderId="26" xfId="0" applyNumberFormat="1" applyFont="1" applyFill="1" applyBorder="1" applyAlignment="1">
      <alignment horizontal="right"/>
    </xf>
    <xf numFmtId="3" fontId="1" fillId="0" borderId="38" xfId="0" applyNumberFormat="1" applyFont="1" applyFill="1" applyBorder="1" applyAlignment="1">
      <alignment horizontal="right"/>
    </xf>
    <xf numFmtId="0" fontId="2" fillId="0" borderId="96" xfId="0" applyFont="1" applyFill="1" applyBorder="1" applyAlignment="1">
      <alignment/>
    </xf>
    <xf numFmtId="3" fontId="2" fillId="0" borderId="102" xfId="0" applyNumberFormat="1" applyFont="1" applyFill="1" applyBorder="1" applyAlignment="1">
      <alignment/>
    </xf>
    <xf numFmtId="3" fontId="2" fillId="0" borderId="128" xfId="0" applyNumberFormat="1" applyFont="1" applyFill="1" applyBorder="1" applyAlignment="1">
      <alignment/>
    </xf>
    <xf numFmtId="16" fontId="1" fillId="0" borderId="85" xfId="0" applyNumberFormat="1" applyFont="1" applyBorder="1" applyAlignment="1">
      <alignment/>
    </xf>
    <xf numFmtId="16" fontId="1" fillId="0" borderId="78" xfId="0" applyNumberFormat="1" applyFont="1" applyBorder="1" applyAlignment="1">
      <alignment/>
    </xf>
    <xf numFmtId="3" fontId="1" fillId="0" borderId="55" xfId="0" applyNumberFormat="1" applyFont="1" applyFill="1" applyBorder="1" applyAlignment="1">
      <alignment/>
    </xf>
    <xf numFmtId="3" fontId="18" fillId="0" borderId="134" xfId="0" applyNumberFormat="1" applyFont="1" applyBorder="1" applyAlignment="1">
      <alignment/>
    </xf>
    <xf numFmtId="3" fontId="1" fillId="0" borderId="77" xfId="0" applyNumberFormat="1" applyFont="1" applyFill="1" applyBorder="1" applyAlignment="1">
      <alignment/>
    </xf>
    <xf numFmtId="3" fontId="1" fillId="0" borderId="77" xfId="0" applyNumberFormat="1" applyFont="1" applyFill="1" applyBorder="1" applyAlignment="1">
      <alignment horizontal="left"/>
    </xf>
    <xf numFmtId="3" fontId="1" fillId="0" borderId="77" xfId="0" applyNumberFormat="1" applyFont="1" applyFill="1" applyBorder="1" applyAlignment="1">
      <alignment/>
    </xf>
    <xf numFmtId="3" fontId="1" fillId="33" borderId="49" xfId="0" applyNumberFormat="1" applyFont="1" applyFill="1" applyBorder="1" applyAlignment="1">
      <alignment horizontal="center"/>
    </xf>
    <xf numFmtId="1" fontId="1" fillId="33" borderId="50" xfId="0" applyNumberFormat="1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3" fontId="1" fillId="33" borderId="135" xfId="0" applyNumberFormat="1" applyFont="1" applyFill="1" applyBorder="1" applyAlignment="1">
      <alignment/>
    </xf>
    <xf numFmtId="0" fontId="18" fillId="33" borderId="49" xfId="0" applyFont="1" applyFill="1" applyBorder="1" applyAlignment="1">
      <alignment/>
    </xf>
    <xf numFmtId="0" fontId="18" fillId="33" borderId="50" xfId="0" applyFont="1" applyFill="1" applyBorder="1" applyAlignment="1">
      <alignment horizontal="right"/>
    </xf>
    <xf numFmtId="0" fontId="18" fillId="33" borderId="48" xfId="0" applyFont="1" applyFill="1" applyBorder="1" applyAlignment="1">
      <alignment/>
    </xf>
    <xf numFmtId="0" fontId="1" fillId="0" borderId="46" xfId="0" applyFont="1" applyFill="1" applyBorder="1" applyAlignment="1">
      <alignment horizontal="left"/>
    </xf>
    <xf numFmtId="0" fontId="1" fillId="0" borderId="46" xfId="0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1" fillId="0" borderId="136" xfId="0" applyNumberFormat="1" applyFont="1" applyFill="1" applyBorder="1" applyAlignment="1">
      <alignment/>
    </xf>
    <xf numFmtId="3" fontId="2" fillId="33" borderId="137" xfId="0" applyNumberFormat="1" applyFont="1" applyFill="1" applyBorder="1" applyAlignment="1">
      <alignment/>
    </xf>
    <xf numFmtId="0" fontId="1" fillId="33" borderId="138" xfId="0" applyFont="1" applyFill="1" applyBorder="1" applyAlignment="1">
      <alignment/>
    </xf>
    <xf numFmtId="3" fontId="1" fillId="33" borderId="139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2" fillId="33" borderId="48" xfId="0" applyFont="1" applyFill="1" applyBorder="1" applyAlignment="1">
      <alignment/>
    </xf>
    <xf numFmtId="0" fontId="1" fillId="0" borderId="87" xfId="0" applyFont="1" applyFill="1" applyBorder="1" applyAlignment="1">
      <alignment horizontal="left"/>
    </xf>
    <xf numFmtId="0" fontId="1" fillId="0" borderId="85" xfId="0" applyFont="1" applyFill="1" applyBorder="1" applyAlignment="1">
      <alignment/>
    </xf>
    <xf numFmtId="3" fontId="1" fillId="0" borderId="87" xfId="0" applyNumberFormat="1" applyFont="1" applyFill="1" applyBorder="1" applyAlignment="1">
      <alignment/>
    </xf>
    <xf numFmtId="3" fontId="1" fillId="33" borderId="140" xfId="0" applyNumberFormat="1" applyFont="1" applyFill="1" applyBorder="1" applyAlignment="1">
      <alignment/>
    </xf>
    <xf numFmtId="3" fontId="1" fillId="0" borderId="141" xfId="0" applyNumberFormat="1" applyFont="1" applyFill="1" applyBorder="1" applyAlignment="1">
      <alignment/>
    </xf>
    <xf numFmtId="3" fontId="18" fillId="0" borderId="142" xfId="0" applyNumberFormat="1" applyFont="1" applyBorder="1" applyAlignment="1">
      <alignment/>
    </xf>
    <xf numFmtId="0" fontId="2" fillId="0" borderId="143" xfId="0" applyFont="1" applyFill="1" applyBorder="1" applyAlignment="1">
      <alignment/>
    </xf>
    <xf numFmtId="0" fontId="2" fillId="0" borderId="144" xfId="0" applyFont="1" applyFill="1" applyBorder="1" applyAlignment="1">
      <alignment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3" fontId="2" fillId="0" borderId="143" xfId="0" applyNumberFormat="1" applyFont="1" applyFill="1" applyBorder="1" applyAlignment="1">
      <alignment/>
    </xf>
    <xf numFmtId="3" fontId="2" fillId="33" borderId="147" xfId="0" applyNumberFormat="1" applyFont="1" applyFill="1" applyBorder="1" applyAlignment="1">
      <alignment/>
    </xf>
    <xf numFmtId="3" fontId="2" fillId="0" borderId="148" xfId="0" applyNumberFormat="1" applyFont="1" applyFill="1" applyBorder="1" applyAlignment="1">
      <alignment/>
    </xf>
    <xf numFmtId="3" fontId="2" fillId="0" borderId="149" xfId="0" applyNumberFormat="1" applyFont="1" applyFill="1" applyBorder="1" applyAlignment="1">
      <alignment/>
    </xf>
    <xf numFmtId="3" fontId="18" fillId="0" borderId="150" xfId="0" applyNumberFormat="1" applyFont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79" xfId="0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1" fillId="33" borderId="151" xfId="0" applyNumberFormat="1" applyFont="1" applyFill="1" applyBorder="1" applyAlignment="1">
      <alignment/>
    </xf>
    <xf numFmtId="3" fontId="1" fillId="0" borderId="152" xfId="0" applyNumberFormat="1" applyFont="1" applyFill="1" applyBorder="1" applyAlignment="1">
      <alignment/>
    </xf>
    <xf numFmtId="3" fontId="18" fillId="0" borderId="153" xfId="0" applyNumberFormat="1" applyFont="1" applyBorder="1" applyAlignment="1">
      <alignment/>
    </xf>
    <xf numFmtId="0" fontId="1" fillId="0" borderId="87" xfId="0" applyFont="1" applyFill="1" applyBorder="1" applyAlignment="1">
      <alignment/>
    </xf>
    <xf numFmtId="0" fontId="2" fillId="0" borderId="154" xfId="0" applyFont="1" applyFill="1" applyBorder="1" applyAlignment="1">
      <alignment/>
    </xf>
    <xf numFmtId="0" fontId="2" fillId="0" borderId="155" xfId="0" applyFont="1" applyFill="1" applyBorder="1" applyAlignment="1">
      <alignment/>
    </xf>
    <xf numFmtId="0" fontId="0" fillId="0" borderId="156" xfId="0" applyBorder="1" applyAlignment="1">
      <alignment/>
    </xf>
    <xf numFmtId="0" fontId="0" fillId="0" borderId="157" xfId="0" applyBorder="1" applyAlignment="1">
      <alignment/>
    </xf>
    <xf numFmtId="3" fontId="2" fillId="0" borderId="154" xfId="0" applyNumberFormat="1" applyFont="1" applyFill="1" applyBorder="1" applyAlignment="1">
      <alignment/>
    </xf>
    <xf numFmtId="3" fontId="2" fillId="33" borderId="158" xfId="0" applyNumberFormat="1" applyFont="1" applyFill="1" applyBorder="1" applyAlignment="1">
      <alignment/>
    </xf>
    <xf numFmtId="3" fontId="2" fillId="0" borderId="159" xfId="0" applyNumberFormat="1" applyFont="1" applyFill="1" applyBorder="1" applyAlignment="1">
      <alignment/>
    </xf>
    <xf numFmtId="3" fontId="2" fillId="0" borderId="160" xfId="0" applyNumberFormat="1" applyFont="1" applyFill="1" applyBorder="1" applyAlignment="1">
      <alignment/>
    </xf>
    <xf numFmtId="3" fontId="18" fillId="0" borderId="161" xfId="0" applyNumberFormat="1" applyFont="1" applyBorder="1" applyAlignment="1">
      <alignment/>
    </xf>
    <xf numFmtId="0" fontId="2" fillId="0" borderId="162" xfId="0" applyFont="1" applyFill="1" applyBorder="1" applyAlignment="1">
      <alignment/>
    </xf>
    <xf numFmtId="0" fontId="2" fillId="0" borderId="163" xfId="0" applyFont="1" applyFill="1" applyBorder="1" applyAlignment="1">
      <alignment/>
    </xf>
    <xf numFmtId="0" fontId="0" fillId="0" borderId="164" xfId="0" applyBorder="1" applyAlignment="1">
      <alignment/>
    </xf>
    <xf numFmtId="0" fontId="0" fillId="0" borderId="165" xfId="0" applyBorder="1" applyAlignment="1">
      <alignment/>
    </xf>
    <xf numFmtId="3" fontId="2" fillId="0" borderId="162" xfId="0" applyNumberFormat="1" applyFont="1" applyFill="1" applyBorder="1" applyAlignment="1">
      <alignment/>
    </xf>
    <xf numFmtId="3" fontId="2" fillId="33" borderId="166" xfId="0" applyNumberFormat="1" applyFont="1" applyFill="1" applyBorder="1" applyAlignment="1">
      <alignment/>
    </xf>
    <xf numFmtId="3" fontId="2" fillId="0" borderId="167" xfId="0" applyNumberFormat="1" applyFont="1" applyFill="1" applyBorder="1" applyAlignment="1">
      <alignment/>
    </xf>
    <xf numFmtId="3" fontId="2" fillId="0" borderId="168" xfId="0" applyNumberFormat="1" applyFont="1" applyFill="1" applyBorder="1" applyAlignment="1">
      <alignment/>
    </xf>
    <xf numFmtId="3" fontId="18" fillId="0" borderId="169" xfId="0" applyNumberFormat="1" applyFont="1" applyBorder="1" applyAlignment="1">
      <alignment/>
    </xf>
    <xf numFmtId="0" fontId="1" fillId="0" borderId="47" xfId="0" applyFont="1" applyFill="1" applyBorder="1" applyAlignment="1">
      <alignment horizontal="left"/>
    </xf>
    <xf numFmtId="3" fontId="1" fillId="0" borderId="79" xfId="0" applyNumberFormat="1" applyFont="1" applyFill="1" applyBorder="1" applyAlignment="1">
      <alignment/>
    </xf>
    <xf numFmtId="3" fontId="2" fillId="0" borderId="161" xfId="0" applyNumberFormat="1" applyFont="1" applyFill="1" applyBorder="1" applyAlignment="1">
      <alignment/>
    </xf>
    <xf numFmtId="3" fontId="2" fillId="0" borderId="155" xfId="0" applyNumberFormat="1" applyFont="1" applyFill="1" applyBorder="1" applyAlignment="1">
      <alignment/>
    </xf>
    <xf numFmtId="3" fontId="1" fillId="0" borderId="160" xfId="0" applyNumberFormat="1" applyFont="1" applyFill="1" applyBorder="1" applyAlignment="1">
      <alignment/>
    </xf>
    <xf numFmtId="0" fontId="1" fillId="0" borderId="170" xfId="0" applyFont="1" applyBorder="1" applyAlignment="1">
      <alignment/>
    </xf>
    <xf numFmtId="0" fontId="2" fillId="0" borderId="40" xfId="0" applyFont="1" applyBorder="1" applyAlignment="1">
      <alignment/>
    </xf>
    <xf numFmtId="0" fontId="1" fillId="33" borderId="29" xfId="0" applyFont="1" applyFill="1" applyBorder="1" applyAlignment="1">
      <alignment/>
    </xf>
    <xf numFmtId="0" fontId="1" fillId="0" borderId="104" xfId="0" applyFont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53" xfId="0" applyNumberFormat="1" applyFont="1" applyBorder="1" applyAlignment="1">
      <alignment horizontal="right"/>
    </xf>
    <xf numFmtId="0" fontId="20" fillId="33" borderId="49" xfId="0" applyFont="1" applyFill="1" applyBorder="1" applyAlignment="1">
      <alignment/>
    </xf>
    <xf numFmtId="0" fontId="20" fillId="33" borderId="48" xfId="0" applyFont="1" applyFill="1" applyBorder="1" applyAlignment="1">
      <alignment/>
    </xf>
    <xf numFmtId="3" fontId="17" fillId="0" borderId="50" xfId="0" applyNumberFormat="1" applyFont="1" applyBorder="1" applyAlignment="1">
      <alignment/>
    </xf>
    <xf numFmtId="3" fontId="19" fillId="33" borderId="20" xfId="0" applyNumberFormat="1" applyFont="1" applyFill="1" applyBorder="1" applyAlignment="1">
      <alignment/>
    </xf>
    <xf numFmtId="3" fontId="19" fillId="33" borderId="20" xfId="0" applyNumberFormat="1" applyFont="1" applyFill="1" applyBorder="1" applyAlignment="1">
      <alignment horizontal="right"/>
    </xf>
    <xf numFmtId="3" fontId="1" fillId="33" borderId="87" xfId="0" applyNumberFormat="1" applyFont="1" applyFill="1" applyBorder="1" applyAlignment="1">
      <alignment horizontal="right"/>
    </xf>
    <xf numFmtId="3" fontId="17" fillId="0" borderId="142" xfId="0" applyNumberFormat="1" applyFont="1" applyBorder="1" applyAlignment="1">
      <alignment/>
    </xf>
    <xf numFmtId="0" fontId="2" fillId="0" borderId="171" xfId="0" applyFont="1" applyFill="1" applyBorder="1" applyAlignment="1">
      <alignment/>
    </xf>
    <xf numFmtId="0" fontId="1" fillId="0" borderId="172" xfId="0" applyFont="1" applyBorder="1" applyAlignment="1">
      <alignment/>
    </xf>
    <xf numFmtId="0" fontId="1" fillId="0" borderId="173" xfId="0" applyFont="1" applyBorder="1" applyAlignment="1">
      <alignment/>
    </xf>
    <xf numFmtId="3" fontId="2" fillId="0" borderId="174" xfId="0" applyNumberFormat="1" applyFont="1" applyFill="1" applyBorder="1" applyAlignment="1">
      <alignment/>
    </xf>
    <xf numFmtId="3" fontId="2" fillId="33" borderId="174" xfId="0" applyNumberFormat="1" applyFont="1" applyFill="1" applyBorder="1" applyAlignment="1">
      <alignment/>
    </xf>
    <xf numFmtId="3" fontId="17" fillId="0" borderId="175" xfId="0" applyNumberFormat="1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76" xfId="0" applyFont="1" applyBorder="1" applyAlignment="1">
      <alignment/>
    </xf>
    <xf numFmtId="0" fontId="1" fillId="0" borderId="177" xfId="0" applyFont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33" borderId="43" xfId="0" applyNumberFormat="1" applyFont="1" applyFill="1" applyBorder="1" applyAlignment="1">
      <alignment/>
    </xf>
    <xf numFmtId="3" fontId="17" fillId="0" borderId="153" xfId="0" applyNumberFormat="1" applyFont="1" applyBorder="1" applyAlignment="1">
      <alignment/>
    </xf>
    <xf numFmtId="0" fontId="2" fillId="0" borderId="178" xfId="0" applyFont="1" applyFill="1" applyBorder="1" applyAlignment="1">
      <alignment wrapText="1"/>
    </xf>
    <xf numFmtId="0" fontId="2" fillId="0" borderId="156" xfId="0" applyFont="1" applyBorder="1" applyAlignment="1">
      <alignment/>
    </xf>
    <xf numFmtId="0" fontId="2" fillId="0" borderId="157" xfId="0" applyFont="1" applyBorder="1" applyAlignment="1">
      <alignment/>
    </xf>
    <xf numFmtId="3" fontId="2" fillId="33" borderId="154" xfId="0" applyNumberFormat="1" applyFont="1" applyFill="1" applyBorder="1" applyAlignment="1">
      <alignment/>
    </xf>
    <xf numFmtId="3" fontId="17" fillId="0" borderId="161" xfId="0" applyNumberFormat="1" applyFont="1" applyBorder="1" applyAlignment="1">
      <alignment/>
    </xf>
    <xf numFmtId="0" fontId="2" fillId="0" borderId="178" xfId="0" applyFont="1" applyBorder="1" applyAlignment="1">
      <alignment/>
    </xf>
    <xf numFmtId="0" fontId="1" fillId="0" borderId="156" xfId="0" applyFont="1" applyBorder="1" applyAlignment="1">
      <alignment/>
    </xf>
    <xf numFmtId="3" fontId="2" fillId="0" borderId="156" xfId="0" applyNumberFormat="1" applyFont="1" applyBorder="1" applyAlignment="1">
      <alignment/>
    </xf>
    <xf numFmtId="3" fontId="2" fillId="0" borderId="157" xfId="0" applyNumberFormat="1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76" xfId="0" applyNumberFormat="1" applyFont="1" applyBorder="1" applyAlignment="1">
      <alignment/>
    </xf>
    <xf numFmtId="3" fontId="19" fillId="0" borderId="161" xfId="0" applyNumberFormat="1" applyFont="1" applyBorder="1" applyAlignment="1">
      <alignment/>
    </xf>
    <xf numFmtId="0" fontId="2" fillId="0" borderId="178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3.421875" style="0" customWidth="1"/>
    <col min="2" max="2" width="42.00390625" style="20" customWidth="1"/>
    <col min="3" max="3" width="8.7109375" style="0" hidden="1" customWidth="1"/>
    <col min="4" max="6" width="8.7109375" style="13" hidden="1" customWidth="1"/>
    <col min="7" max="7" width="10.8515625" style="13" customWidth="1"/>
    <col min="8" max="8" width="10.57421875" style="13" customWidth="1"/>
    <col min="9" max="9" width="8.8515625" style="1" customWidth="1"/>
    <col min="10" max="10" width="8.00390625" style="40" customWidth="1"/>
    <col min="11" max="11" width="5.140625" style="107" customWidth="1"/>
  </cols>
  <sheetData>
    <row r="1" spans="1:8" ht="15" customHeight="1">
      <c r="A1" s="1"/>
      <c r="B1" s="110" t="s">
        <v>161</v>
      </c>
      <c r="C1" s="2"/>
      <c r="D1" s="32"/>
      <c r="E1" s="32"/>
      <c r="F1" s="32"/>
      <c r="G1" s="32"/>
      <c r="H1" s="32"/>
    </row>
    <row r="2" spans="1:11" ht="15" customHeight="1">
      <c r="A2" s="1"/>
      <c r="B2" s="43"/>
      <c r="C2" s="2"/>
      <c r="D2" s="32"/>
      <c r="E2" s="32"/>
      <c r="F2" s="32"/>
      <c r="G2" s="32"/>
      <c r="H2" s="32"/>
      <c r="K2" s="44" t="s">
        <v>58</v>
      </c>
    </row>
    <row r="3" spans="1:11" ht="15" customHeight="1" thickBot="1">
      <c r="A3" s="139"/>
      <c r="B3" s="140"/>
      <c r="C3" s="141"/>
      <c r="D3" s="142"/>
      <c r="E3" s="143"/>
      <c r="F3" s="142"/>
      <c r="G3" s="142"/>
      <c r="H3" s="142"/>
      <c r="I3" s="144"/>
      <c r="K3" s="344" t="s">
        <v>141</v>
      </c>
    </row>
    <row r="4" spans="1:12" ht="14.25">
      <c r="A4" s="152"/>
      <c r="B4" s="153" t="s">
        <v>14</v>
      </c>
      <c r="C4" s="154" t="s">
        <v>131</v>
      </c>
      <c r="D4" s="155"/>
      <c r="E4" s="155"/>
      <c r="F4" s="155"/>
      <c r="G4" s="166" t="s">
        <v>123</v>
      </c>
      <c r="H4" s="164" t="s">
        <v>123</v>
      </c>
      <c r="I4" s="156" t="s">
        <v>136</v>
      </c>
      <c r="J4" s="244"/>
      <c r="K4" s="233"/>
      <c r="L4" s="6"/>
    </row>
    <row r="5" spans="1:12" ht="12.75">
      <c r="A5" s="157"/>
      <c r="B5" s="50"/>
      <c r="C5" s="49" t="s">
        <v>133</v>
      </c>
      <c r="D5" s="36" t="s">
        <v>130</v>
      </c>
      <c r="E5" s="36" t="s">
        <v>132</v>
      </c>
      <c r="F5" s="36"/>
      <c r="G5" s="167">
        <v>2008</v>
      </c>
      <c r="H5" s="115">
        <v>2008</v>
      </c>
      <c r="I5" s="175"/>
      <c r="J5" s="245"/>
      <c r="K5" s="234" t="s">
        <v>138</v>
      </c>
      <c r="L5" s="6"/>
    </row>
    <row r="6" spans="1:12" ht="14.25" customHeight="1" thickBot="1">
      <c r="A6" s="158"/>
      <c r="B6" s="136"/>
      <c r="C6" s="137" t="s">
        <v>129</v>
      </c>
      <c r="D6" s="138" t="s">
        <v>128</v>
      </c>
      <c r="E6" s="138" t="s">
        <v>129</v>
      </c>
      <c r="F6" s="138" t="s">
        <v>128</v>
      </c>
      <c r="G6" s="168" t="s">
        <v>166</v>
      </c>
      <c r="H6" s="165" t="s">
        <v>160</v>
      </c>
      <c r="I6" s="180" t="s">
        <v>60</v>
      </c>
      <c r="J6" s="246" t="s">
        <v>137</v>
      </c>
      <c r="K6" s="235"/>
      <c r="L6" s="6"/>
    </row>
    <row r="7" spans="1:13" s="46" customFormat="1" ht="15" customHeight="1" thickBot="1">
      <c r="A7" s="202" t="s">
        <v>168</v>
      </c>
      <c r="B7" s="203" t="s">
        <v>15</v>
      </c>
      <c r="C7" s="204">
        <f aca="true" t="shared" si="0" ref="C7:I7">SUM(C8,C9,C19,C20,C21,C22)</f>
        <v>288483</v>
      </c>
      <c r="D7" s="204">
        <f t="shared" si="0"/>
        <v>145911</v>
      </c>
      <c r="E7" s="204">
        <f t="shared" si="0"/>
        <v>0</v>
      </c>
      <c r="F7" s="205">
        <f t="shared" si="0"/>
        <v>0</v>
      </c>
      <c r="G7" s="206">
        <f t="shared" si="0"/>
        <v>292072</v>
      </c>
      <c r="H7" s="207">
        <f t="shared" si="0"/>
        <v>292272</v>
      </c>
      <c r="I7" s="208">
        <f t="shared" si="0"/>
        <v>292272</v>
      </c>
      <c r="J7" s="247"/>
      <c r="K7" s="236">
        <f>SUM(H7-G7)</f>
        <v>200</v>
      </c>
      <c r="L7" s="45"/>
      <c r="M7" s="45"/>
    </row>
    <row r="8" spans="1:13" s="46" customFormat="1" ht="15" customHeight="1">
      <c r="A8" s="195" t="s">
        <v>0</v>
      </c>
      <c r="B8" s="196" t="s">
        <v>16</v>
      </c>
      <c r="C8" s="83">
        <v>161000</v>
      </c>
      <c r="D8" s="197">
        <v>89603</v>
      </c>
      <c r="E8" s="197"/>
      <c r="F8" s="198"/>
      <c r="G8" s="199">
        <f>SUM(I8:I8)</f>
        <v>163500</v>
      </c>
      <c r="H8" s="200">
        <f>SUM(J8+I8)</f>
        <v>163500</v>
      </c>
      <c r="I8" s="201">
        <v>163500</v>
      </c>
      <c r="J8" s="248"/>
      <c r="K8" s="237">
        <f>SUM(H8-G8)</f>
        <v>0</v>
      </c>
      <c r="L8" s="45"/>
      <c r="M8" s="45"/>
    </row>
    <row r="9" spans="1:13" s="46" customFormat="1" ht="15" customHeight="1">
      <c r="A9" s="188" t="s">
        <v>1</v>
      </c>
      <c r="B9" s="181" t="s">
        <v>17</v>
      </c>
      <c r="C9" s="61">
        <f>SUM(C10:C18)</f>
        <v>87783</v>
      </c>
      <c r="D9" s="60">
        <f>SUM(D10:D18)</f>
        <v>42369</v>
      </c>
      <c r="E9" s="60"/>
      <c r="F9" s="100"/>
      <c r="G9" s="169">
        <f>SUM(G10:G18)</f>
        <v>84872</v>
      </c>
      <c r="H9" s="119">
        <f>SUM(H10:H18)</f>
        <v>83072</v>
      </c>
      <c r="I9" s="145">
        <f>SUM(I10:I18)</f>
        <v>83072</v>
      </c>
      <c r="J9" s="249"/>
      <c r="K9" s="238">
        <f aca="true" t="shared" si="1" ref="K9:K66">SUM(H9-G9)</f>
        <v>-1800</v>
      </c>
      <c r="L9" s="45"/>
      <c r="M9" s="45"/>
    </row>
    <row r="10" spans="1:13" s="46" customFormat="1" ht="15" customHeight="1">
      <c r="A10" s="189" t="s">
        <v>2</v>
      </c>
      <c r="B10" s="181" t="s">
        <v>18</v>
      </c>
      <c r="C10" s="61">
        <v>3310</v>
      </c>
      <c r="D10" s="60">
        <v>1055</v>
      </c>
      <c r="E10" s="60"/>
      <c r="F10" s="100"/>
      <c r="G10" s="169">
        <f>SUM(I10:I10)</f>
        <v>2786</v>
      </c>
      <c r="H10" s="119">
        <f>SUM(J10+I10)</f>
        <v>2786</v>
      </c>
      <c r="I10" s="145">
        <v>2786</v>
      </c>
      <c r="J10" s="249"/>
      <c r="K10" s="238">
        <f t="shared" si="1"/>
        <v>0</v>
      </c>
      <c r="L10" s="45"/>
      <c r="M10" s="45"/>
    </row>
    <row r="11" spans="1:13" s="46" customFormat="1" ht="15" customHeight="1">
      <c r="A11" s="189" t="s">
        <v>3</v>
      </c>
      <c r="B11" s="181" t="s">
        <v>19</v>
      </c>
      <c r="C11" s="61">
        <v>1250</v>
      </c>
      <c r="D11" s="60">
        <v>1145</v>
      </c>
      <c r="E11" s="60"/>
      <c r="F11" s="100"/>
      <c r="G11" s="169">
        <f>SUM(I11:I11)</f>
        <v>1250</v>
      </c>
      <c r="H11" s="119">
        <f aca="true" t="shared" si="2" ref="H11:H22">SUM(J11+I11)</f>
        <v>1250</v>
      </c>
      <c r="I11" s="145">
        <v>1250</v>
      </c>
      <c r="J11" s="249"/>
      <c r="K11" s="238">
        <f t="shared" si="1"/>
        <v>0</v>
      </c>
      <c r="L11" s="45"/>
      <c r="M11" s="45"/>
    </row>
    <row r="12" spans="1:13" s="46" customFormat="1" ht="15" customHeight="1">
      <c r="A12" s="189" t="s">
        <v>4</v>
      </c>
      <c r="B12" s="181" t="s">
        <v>20</v>
      </c>
      <c r="C12" s="61">
        <v>100</v>
      </c>
      <c r="D12" s="60">
        <v>68</v>
      </c>
      <c r="E12" s="60"/>
      <c r="F12" s="100"/>
      <c r="G12" s="169">
        <f>SUM(I12:I12)</f>
        <v>100</v>
      </c>
      <c r="H12" s="119">
        <f t="shared" si="2"/>
        <v>100</v>
      </c>
      <c r="I12" s="146">
        <v>100</v>
      </c>
      <c r="J12" s="249"/>
      <c r="K12" s="238">
        <f t="shared" si="1"/>
        <v>0</v>
      </c>
      <c r="L12" s="45"/>
      <c r="M12" s="45"/>
    </row>
    <row r="13" spans="1:13" s="46" customFormat="1" ht="15" customHeight="1">
      <c r="A13" s="189" t="s">
        <v>5</v>
      </c>
      <c r="B13" s="181" t="s">
        <v>21</v>
      </c>
      <c r="C13" s="61">
        <v>2500</v>
      </c>
      <c r="D13" s="60">
        <v>1494</v>
      </c>
      <c r="E13" s="60"/>
      <c r="F13" s="100"/>
      <c r="G13" s="169">
        <f>SUM(I13:I13)</f>
        <v>2500</v>
      </c>
      <c r="H13" s="119">
        <f t="shared" si="2"/>
        <v>2500</v>
      </c>
      <c r="I13" s="146">
        <v>2500</v>
      </c>
      <c r="J13" s="249"/>
      <c r="K13" s="238">
        <f t="shared" si="1"/>
        <v>0</v>
      </c>
      <c r="L13" s="45"/>
      <c r="M13" s="45"/>
    </row>
    <row r="14" spans="1:13" s="46" customFormat="1" ht="15" customHeight="1">
      <c r="A14" s="189" t="s">
        <v>6</v>
      </c>
      <c r="B14" s="181" t="s">
        <v>22</v>
      </c>
      <c r="C14" s="61">
        <v>51</v>
      </c>
      <c r="D14" s="60">
        <v>43</v>
      </c>
      <c r="E14" s="60"/>
      <c r="F14" s="100"/>
      <c r="G14" s="169">
        <f>SUM(I14:I14)</f>
        <v>51</v>
      </c>
      <c r="H14" s="119">
        <f t="shared" si="2"/>
        <v>51</v>
      </c>
      <c r="I14" s="146">
        <v>51</v>
      </c>
      <c r="J14" s="249"/>
      <c r="K14" s="238">
        <f t="shared" si="1"/>
        <v>0</v>
      </c>
      <c r="L14" s="45"/>
      <c r="M14" s="45"/>
    </row>
    <row r="15" spans="1:13" s="46" customFormat="1" ht="15" customHeight="1">
      <c r="A15" s="188" t="s">
        <v>7</v>
      </c>
      <c r="B15" s="181" t="s">
        <v>170</v>
      </c>
      <c r="C15" s="61">
        <v>66900</v>
      </c>
      <c r="D15" s="60">
        <v>34033</v>
      </c>
      <c r="E15" s="60"/>
      <c r="F15" s="100"/>
      <c r="G15" s="169">
        <v>66900</v>
      </c>
      <c r="H15" s="119">
        <f t="shared" si="2"/>
        <v>65100</v>
      </c>
      <c r="I15" s="146">
        <v>65100</v>
      </c>
      <c r="J15" s="249"/>
      <c r="K15" s="238">
        <f t="shared" si="1"/>
        <v>-1800</v>
      </c>
      <c r="L15" s="45"/>
      <c r="M15" s="45"/>
    </row>
    <row r="16" spans="1:13" s="46" customFormat="1" ht="15" customHeight="1">
      <c r="A16" s="189" t="s">
        <v>8</v>
      </c>
      <c r="B16" s="182" t="s">
        <v>23</v>
      </c>
      <c r="C16" s="61">
        <v>2860</v>
      </c>
      <c r="D16" s="60">
        <v>1431</v>
      </c>
      <c r="E16" s="60"/>
      <c r="F16" s="100"/>
      <c r="G16" s="169">
        <f>SUM(I16:I16)</f>
        <v>1431</v>
      </c>
      <c r="H16" s="119">
        <f t="shared" si="2"/>
        <v>1431</v>
      </c>
      <c r="I16" s="146">
        <v>1431</v>
      </c>
      <c r="J16" s="249"/>
      <c r="K16" s="238">
        <f t="shared" si="1"/>
        <v>0</v>
      </c>
      <c r="L16" s="45"/>
      <c r="M16" s="45"/>
    </row>
    <row r="17" spans="1:13" s="46" customFormat="1" ht="15" customHeight="1">
      <c r="A17" s="189" t="s">
        <v>122</v>
      </c>
      <c r="B17" s="182" t="s">
        <v>176</v>
      </c>
      <c r="C17" s="61">
        <v>10812</v>
      </c>
      <c r="D17" s="60">
        <v>3058</v>
      </c>
      <c r="E17" s="60"/>
      <c r="F17" s="100"/>
      <c r="G17" s="169">
        <f>SUM(I17:I17)</f>
        <v>9812</v>
      </c>
      <c r="H17" s="119">
        <f t="shared" si="2"/>
        <v>9812</v>
      </c>
      <c r="I17" s="146">
        <v>9812</v>
      </c>
      <c r="J17" s="249"/>
      <c r="K17" s="238">
        <f t="shared" si="1"/>
        <v>0</v>
      </c>
      <c r="L17" s="45"/>
      <c r="M17" s="45"/>
    </row>
    <row r="18" spans="1:13" s="46" customFormat="1" ht="15" customHeight="1">
      <c r="A18" s="189" t="s">
        <v>126</v>
      </c>
      <c r="B18" s="182" t="s">
        <v>167</v>
      </c>
      <c r="C18" s="61">
        <v>0</v>
      </c>
      <c r="D18" s="60">
        <v>42</v>
      </c>
      <c r="E18" s="60"/>
      <c r="F18" s="100"/>
      <c r="G18" s="169">
        <f>SUM(I18:I18)</f>
        <v>42</v>
      </c>
      <c r="H18" s="119">
        <f t="shared" si="2"/>
        <v>42</v>
      </c>
      <c r="I18" s="146">
        <v>42</v>
      </c>
      <c r="J18" s="249"/>
      <c r="K18" s="238">
        <f t="shared" si="1"/>
        <v>0</v>
      </c>
      <c r="L18" s="45"/>
      <c r="M18" s="45"/>
    </row>
    <row r="19" spans="1:13" s="46" customFormat="1" ht="15" customHeight="1">
      <c r="A19" s="188" t="s">
        <v>9</v>
      </c>
      <c r="B19" s="181" t="s">
        <v>24</v>
      </c>
      <c r="C19" s="61">
        <v>23000</v>
      </c>
      <c r="D19" s="60">
        <v>3659</v>
      </c>
      <c r="E19" s="60"/>
      <c r="F19" s="100"/>
      <c r="G19" s="169">
        <f>SUM(I19:I19)</f>
        <v>24500</v>
      </c>
      <c r="H19" s="119">
        <f t="shared" si="2"/>
        <v>24500</v>
      </c>
      <c r="I19" s="146">
        <v>24500</v>
      </c>
      <c r="J19" s="249"/>
      <c r="K19" s="238">
        <f t="shared" si="1"/>
        <v>0</v>
      </c>
      <c r="L19" s="45"/>
      <c r="M19" s="45"/>
    </row>
    <row r="20" spans="1:13" s="46" customFormat="1" ht="15" customHeight="1">
      <c r="A20" s="188" t="s">
        <v>10</v>
      </c>
      <c r="B20" s="181" t="s">
        <v>25</v>
      </c>
      <c r="C20" s="61">
        <v>13500</v>
      </c>
      <c r="D20" s="60">
        <v>8764</v>
      </c>
      <c r="E20" s="60"/>
      <c r="F20" s="100"/>
      <c r="G20" s="169">
        <v>16000</v>
      </c>
      <c r="H20" s="119">
        <f t="shared" si="2"/>
        <v>18000</v>
      </c>
      <c r="I20" s="146">
        <v>18000</v>
      </c>
      <c r="J20" s="249"/>
      <c r="K20" s="238">
        <f t="shared" si="1"/>
        <v>2000</v>
      </c>
      <c r="L20" s="45"/>
      <c r="M20" s="45"/>
    </row>
    <row r="21" spans="1:13" s="46" customFormat="1" ht="15" customHeight="1">
      <c r="A21" s="188" t="s">
        <v>11</v>
      </c>
      <c r="B21" s="181" t="s">
        <v>26</v>
      </c>
      <c r="C21" s="61">
        <v>3000</v>
      </c>
      <c r="D21" s="60">
        <v>1423</v>
      </c>
      <c r="E21" s="60"/>
      <c r="F21" s="100"/>
      <c r="G21" s="169">
        <f>SUM(I21:I21)</f>
        <v>3000</v>
      </c>
      <c r="H21" s="119">
        <f t="shared" si="2"/>
        <v>3000</v>
      </c>
      <c r="I21" s="146">
        <v>3000</v>
      </c>
      <c r="J21" s="249"/>
      <c r="K21" s="238">
        <f t="shared" si="1"/>
        <v>0</v>
      </c>
      <c r="L21" s="45"/>
      <c r="M21" s="45"/>
    </row>
    <row r="22" spans="1:13" s="46" customFormat="1" ht="15" customHeight="1" thickBot="1">
      <c r="A22" s="193" t="s">
        <v>12</v>
      </c>
      <c r="B22" s="209" t="s">
        <v>27</v>
      </c>
      <c r="C22" s="86">
        <v>200</v>
      </c>
      <c r="D22" s="108">
        <v>93</v>
      </c>
      <c r="E22" s="108"/>
      <c r="F22" s="101"/>
      <c r="G22" s="171">
        <f>SUM(I22:I22)</f>
        <v>200</v>
      </c>
      <c r="H22" s="120">
        <f t="shared" si="2"/>
        <v>200</v>
      </c>
      <c r="I22" s="210">
        <v>200</v>
      </c>
      <c r="J22" s="250"/>
      <c r="K22" s="239">
        <f t="shared" si="1"/>
        <v>0</v>
      </c>
      <c r="L22" s="45"/>
      <c r="M22" s="45"/>
    </row>
    <row r="23" spans="1:13" s="46" customFormat="1" ht="15" customHeight="1" thickBot="1">
      <c r="A23" s="212" t="s">
        <v>169</v>
      </c>
      <c r="B23" s="213" t="s">
        <v>28</v>
      </c>
      <c r="C23" s="214">
        <f aca="true" t="shared" si="3" ref="C23:J23">SUM(C24:C28)</f>
        <v>140906</v>
      </c>
      <c r="D23" s="214">
        <f t="shared" si="3"/>
        <v>58407</v>
      </c>
      <c r="E23" s="214">
        <f t="shared" si="3"/>
        <v>193000</v>
      </c>
      <c r="F23" s="215">
        <f t="shared" si="3"/>
        <v>27779</v>
      </c>
      <c r="G23" s="216">
        <f t="shared" si="3"/>
        <v>265884</v>
      </c>
      <c r="H23" s="217">
        <f t="shared" si="3"/>
        <v>267534</v>
      </c>
      <c r="I23" s="218">
        <f t="shared" si="3"/>
        <v>148009</v>
      </c>
      <c r="J23" s="251">
        <f t="shared" si="3"/>
        <v>119525</v>
      </c>
      <c r="K23" s="240">
        <f t="shared" si="1"/>
        <v>1650</v>
      </c>
      <c r="L23" s="45"/>
      <c r="M23" s="45"/>
    </row>
    <row r="24" spans="1:13" s="46" customFormat="1" ht="15" customHeight="1">
      <c r="A24" s="195" t="s">
        <v>0</v>
      </c>
      <c r="B24" s="196" t="s">
        <v>29</v>
      </c>
      <c r="C24" s="83">
        <v>92567</v>
      </c>
      <c r="D24" s="197">
        <v>34768</v>
      </c>
      <c r="E24" s="197"/>
      <c r="F24" s="198"/>
      <c r="G24" s="199">
        <v>90902</v>
      </c>
      <c r="H24" s="200">
        <f>SUM(J24+I24)</f>
        <v>90902</v>
      </c>
      <c r="I24" s="211">
        <v>90902</v>
      </c>
      <c r="J24" s="248"/>
      <c r="K24" s="237">
        <f t="shared" si="1"/>
        <v>0</v>
      </c>
      <c r="L24" s="45"/>
      <c r="M24" s="45"/>
    </row>
    <row r="25" spans="1:13" s="46" customFormat="1" ht="15" customHeight="1">
      <c r="A25" s="188" t="s">
        <v>1</v>
      </c>
      <c r="B25" s="181" t="s">
        <v>30</v>
      </c>
      <c r="C25" s="61">
        <v>7690</v>
      </c>
      <c r="D25" s="60">
        <v>5304</v>
      </c>
      <c r="E25" s="60"/>
      <c r="F25" s="100"/>
      <c r="G25" s="169">
        <v>11856</v>
      </c>
      <c r="H25" s="119">
        <f>SUM(J25+I25)</f>
        <v>11856</v>
      </c>
      <c r="I25" s="146">
        <v>11856</v>
      </c>
      <c r="J25" s="249"/>
      <c r="K25" s="238">
        <f t="shared" si="1"/>
        <v>0</v>
      </c>
      <c r="L25" s="45"/>
      <c r="M25" s="45"/>
    </row>
    <row r="26" spans="1:13" s="46" customFormat="1" ht="15" customHeight="1">
      <c r="A26" s="188" t="s">
        <v>9</v>
      </c>
      <c r="B26" s="181" t="s">
        <v>31</v>
      </c>
      <c r="C26" s="61">
        <v>25000</v>
      </c>
      <c r="D26" s="60">
        <v>13357</v>
      </c>
      <c r="E26" s="60"/>
      <c r="F26" s="100"/>
      <c r="G26" s="169">
        <v>27500</v>
      </c>
      <c r="H26" s="119">
        <f>SUM(J26+I26)</f>
        <v>29150</v>
      </c>
      <c r="I26" s="146">
        <v>29150</v>
      </c>
      <c r="J26" s="249"/>
      <c r="K26" s="238">
        <f t="shared" si="1"/>
        <v>1650</v>
      </c>
      <c r="L26" s="45"/>
      <c r="M26" s="45"/>
    </row>
    <row r="27" spans="1:14" s="46" customFormat="1" ht="15" customHeight="1">
      <c r="A27" s="188" t="s">
        <v>10</v>
      </c>
      <c r="B27" s="181" t="s">
        <v>32</v>
      </c>
      <c r="C27" s="61">
        <v>15649</v>
      </c>
      <c r="D27" s="60">
        <v>4978</v>
      </c>
      <c r="E27" s="60"/>
      <c r="F27" s="100"/>
      <c r="G27" s="169">
        <v>16101</v>
      </c>
      <c r="H27" s="119">
        <f>SUM(J27+I27)</f>
        <v>16101</v>
      </c>
      <c r="I27" s="146">
        <v>16101</v>
      </c>
      <c r="J27" s="249"/>
      <c r="K27" s="238">
        <f t="shared" si="1"/>
        <v>0</v>
      </c>
      <c r="L27" s="45"/>
      <c r="M27" s="45"/>
      <c r="N27" s="224"/>
    </row>
    <row r="28" spans="1:14" s="46" customFormat="1" ht="15" customHeight="1" thickBot="1">
      <c r="A28" s="193" t="s">
        <v>11</v>
      </c>
      <c r="B28" s="209" t="s">
        <v>33</v>
      </c>
      <c r="C28" s="86"/>
      <c r="D28" s="108"/>
      <c r="E28" s="108">
        <v>193000</v>
      </c>
      <c r="F28" s="101">
        <v>27779</v>
      </c>
      <c r="G28" s="171">
        <v>119525</v>
      </c>
      <c r="H28" s="120">
        <f>SUM(J28+I28)</f>
        <v>119525</v>
      </c>
      <c r="I28" s="210"/>
      <c r="J28" s="250">
        <v>119525</v>
      </c>
      <c r="K28" s="239">
        <f t="shared" si="1"/>
        <v>0</v>
      </c>
      <c r="L28" s="45"/>
      <c r="M28" s="45"/>
      <c r="N28" s="46" t="s">
        <v>153</v>
      </c>
    </row>
    <row r="29" spans="1:13" s="46" customFormat="1" ht="15" customHeight="1" thickBot="1">
      <c r="A29" s="212" t="s">
        <v>171</v>
      </c>
      <c r="B29" s="213" t="s">
        <v>34</v>
      </c>
      <c r="C29" s="214">
        <f>SUM(C30)</f>
        <v>440408</v>
      </c>
      <c r="D29" s="214">
        <f>SUM(D30)</f>
        <v>240592</v>
      </c>
      <c r="E29" s="214"/>
      <c r="F29" s="215"/>
      <c r="G29" s="216">
        <f>SUM(G30)</f>
        <v>455000</v>
      </c>
      <c r="H29" s="217">
        <f>SUM(H30)</f>
        <v>455000</v>
      </c>
      <c r="I29" s="218">
        <f>SUM(I30)</f>
        <v>455000</v>
      </c>
      <c r="J29" s="252"/>
      <c r="K29" s="240">
        <f t="shared" si="1"/>
        <v>0</v>
      </c>
      <c r="L29" s="45"/>
      <c r="M29" s="45"/>
    </row>
    <row r="30" spans="1:13" s="46" customFormat="1" ht="15" customHeight="1">
      <c r="A30" s="219" t="s">
        <v>0</v>
      </c>
      <c r="B30" s="95" t="s">
        <v>35</v>
      </c>
      <c r="C30" s="220">
        <v>440408</v>
      </c>
      <c r="D30" s="91">
        <v>240592</v>
      </c>
      <c r="E30" s="91"/>
      <c r="F30" s="221"/>
      <c r="G30" s="222">
        <v>455000</v>
      </c>
      <c r="H30" s="121">
        <f>SUM(J30+I30)</f>
        <v>455000</v>
      </c>
      <c r="I30" s="223">
        <v>455000</v>
      </c>
      <c r="J30" s="253"/>
      <c r="K30" s="237">
        <f t="shared" si="1"/>
        <v>0</v>
      </c>
      <c r="L30" s="45"/>
      <c r="M30" s="45"/>
    </row>
    <row r="31" spans="1:13" s="46" customFormat="1" ht="15" customHeight="1">
      <c r="A31" s="191" t="s">
        <v>13</v>
      </c>
      <c r="B31" s="53"/>
      <c r="C31" s="55">
        <f aca="true" t="shared" si="4" ref="C31:K31">SUM(C29,C23,C7)</f>
        <v>869797</v>
      </c>
      <c r="D31" s="10">
        <f t="shared" si="4"/>
        <v>444910</v>
      </c>
      <c r="E31" s="10">
        <f t="shared" si="4"/>
        <v>193000</v>
      </c>
      <c r="F31" s="54">
        <f t="shared" si="4"/>
        <v>27779</v>
      </c>
      <c r="G31" s="54">
        <f t="shared" si="4"/>
        <v>1012956</v>
      </c>
      <c r="H31" s="10">
        <f t="shared" si="4"/>
        <v>1014806</v>
      </c>
      <c r="I31" s="128">
        <f t="shared" si="4"/>
        <v>895281</v>
      </c>
      <c r="J31" s="254">
        <f t="shared" si="4"/>
        <v>119525</v>
      </c>
      <c r="K31" s="241">
        <f t="shared" si="4"/>
        <v>1850</v>
      </c>
      <c r="L31" s="45"/>
      <c r="M31" s="45"/>
    </row>
    <row r="32" spans="1:13" s="46" customFormat="1" ht="15" customHeight="1" thickBot="1">
      <c r="A32" s="226" t="s">
        <v>172</v>
      </c>
      <c r="B32" s="227" t="s">
        <v>36</v>
      </c>
      <c r="C32" s="228">
        <f aca="true" t="shared" si="5" ref="C32:J32">SUM(C33:C65)</f>
        <v>9473</v>
      </c>
      <c r="D32" s="228">
        <f t="shared" si="5"/>
        <v>2928</v>
      </c>
      <c r="E32" s="228">
        <f t="shared" si="5"/>
        <v>38033</v>
      </c>
      <c r="F32" s="229">
        <f t="shared" si="5"/>
        <v>1357</v>
      </c>
      <c r="G32" s="230">
        <f t="shared" si="5"/>
        <v>48326</v>
      </c>
      <c r="H32" s="231">
        <f t="shared" si="5"/>
        <v>48326</v>
      </c>
      <c r="I32" s="232">
        <f t="shared" si="5"/>
        <v>16813</v>
      </c>
      <c r="J32" s="255">
        <f t="shared" si="5"/>
        <v>31513</v>
      </c>
      <c r="K32" s="242">
        <f t="shared" si="1"/>
        <v>0</v>
      </c>
      <c r="L32" s="45"/>
      <c r="M32" s="45"/>
    </row>
    <row r="33" spans="1:13" s="46" customFormat="1" ht="15" customHeight="1">
      <c r="A33" s="195"/>
      <c r="B33" s="196" t="s">
        <v>37</v>
      </c>
      <c r="C33" s="83">
        <v>2000</v>
      </c>
      <c r="D33" s="197">
        <v>525</v>
      </c>
      <c r="E33" s="197"/>
      <c r="F33" s="198"/>
      <c r="G33" s="199">
        <v>1000</v>
      </c>
      <c r="H33" s="200">
        <f aca="true" t="shared" si="6" ref="H33:H65">SUM(J33+I33)</f>
        <v>1000</v>
      </c>
      <c r="I33" s="201">
        <v>1000</v>
      </c>
      <c r="J33" s="248"/>
      <c r="K33" s="237">
        <f t="shared" si="1"/>
        <v>0</v>
      </c>
      <c r="L33" s="45"/>
      <c r="M33" s="45"/>
    </row>
    <row r="34" spans="1:13" s="46" customFormat="1" ht="15" customHeight="1">
      <c r="A34" s="188"/>
      <c r="B34" s="181" t="s">
        <v>120</v>
      </c>
      <c r="C34" s="61">
        <v>31</v>
      </c>
      <c r="D34" s="60">
        <v>20</v>
      </c>
      <c r="E34" s="60"/>
      <c r="F34" s="100"/>
      <c r="G34" s="169">
        <v>31</v>
      </c>
      <c r="H34" s="119">
        <f t="shared" si="6"/>
        <v>31</v>
      </c>
      <c r="I34" s="145">
        <v>31</v>
      </c>
      <c r="J34" s="249"/>
      <c r="K34" s="238">
        <f t="shared" si="1"/>
        <v>0</v>
      </c>
      <c r="L34" s="45"/>
      <c r="M34" s="45"/>
    </row>
    <row r="35" spans="1:13" s="46" customFormat="1" ht="15" customHeight="1">
      <c r="A35" s="188"/>
      <c r="B35" s="181" t="s">
        <v>38</v>
      </c>
      <c r="C35" s="61">
        <v>500</v>
      </c>
      <c r="D35" s="60">
        <v>0</v>
      </c>
      <c r="E35" s="60"/>
      <c r="F35" s="100"/>
      <c r="G35" s="169">
        <v>500</v>
      </c>
      <c r="H35" s="119">
        <f t="shared" si="6"/>
        <v>500</v>
      </c>
      <c r="I35" s="145">
        <v>500</v>
      </c>
      <c r="J35" s="249"/>
      <c r="K35" s="238">
        <f t="shared" si="1"/>
        <v>0</v>
      </c>
      <c r="L35" s="45"/>
      <c r="M35" s="45"/>
    </row>
    <row r="36" spans="1:13" s="46" customFormat="1" ht="15" customHeight="1">
      <c r="A36" s="188"/>
      <c r="B36" s="182" t="s">
        <v>145</v>
      </c>
      <c r="C36" s="61">
        <v>300</v>
      </c>
      <c r="D36" s="60">
        <v>250</v>
      </c>
      <c r="E36" s="60"/>
      <c r="F36" s="100"/>
      <c r="G36" s="169">
        <v>250</v>
      </c>
      <c r="H36" s="119">
        <f t="shared" si="6"/>
        <v>250</v>
      </c>
      <c r="I36" s="145">
        <v>250</v>
      </c>
      <c r="J36" s="249"/>
      <c r="K36" s="238">
        <f t="shared" si="1"/>
        <v>0</v>
      </c>
      <c r="L36" s="45"/>
      <c r="M36" s="45"/>
    </row>
    <row r="37" spans="1:13" s="46" customFormat="1" ht="15" customHeight="1">
      <c r="A37" s="188"/>
      <c r="B37" s="182" t="s">
        <v>146</v>
      </c>
      <c r="C37" s="61">
        <v>150</v>
      </c>
      <c r="D37" s="60">
        <v>150</v>
      </c>
      <c r="E37" s="60"/>
      <c r="F37" s="100"/>
      <c r="G37" s="169">
        <v>150</v>
      </c>
      <c r="H37" s="119">
        <f t="shared" si="6"/>
        <v>150</v>
      </c>
      <c r="I37" s="145">
        <v>150</v>
      </c>
      <c r="J37" s="249"/>
      <c r="K37" s="238">
        <f t="shared" si="1"/>
        <v>0</v>
      </c>
      <c r="L37" s="45"/>
      <c r="M37" s="45"/>
    </row>
    <row r="38" spans="1:13" s="46" customFormat="1" ht="15" customHeight="1">
      <c r="A38" s="188"/>
      <c r="B38" s="182" t="s">
        <v>147</v>
      </c>
      <c r="C38" s="61">
        <v>70</v>
      </c>
      <c r="D38" s="60">
        <v>70</v>
      </c>
      <c r="E38" s="60"/>
      <c r="F38" s="100"/>
      <c r="G38" s="169">
        <v>70</v>
      </c>
      <c r="H38" s="119">
        <f t="shared" si="6"/>
        <v>70</v>
      </c>
      <c r="I38" s="145">
        <v>70</v>
      </c>
      <c r="J38" s="249"/>
      <c r="K38" s="238">
        <f t="shared" si="1"/>
        <v>0</v>
      </c>
      <c r="L38" s="45"/>
      <c r="M38" s="45"/>
    </row>
    <row r="39" spans="1:13" s="46" customFormat="1" ht="15" customHeight="1">
      <c r="A39" s="188"/>
      <c r="B39" s="182" t="s">
        <v>118</v>
      </c>
      <c r="C39" s="61">
        <v>17</v>
      </c>
      <c r="D39" s="60">
        <v>17</v>
      </c>
      <c r="E39" s="60"/>
      <c r="F39" s="100"/>
      <c r="G39" s="169">
        <v>17</v>
      </c>
      <c r="H39" s="119">
        <f t="shared" si="6"/>
        <v>17</v>
      </c>
      <c r="I39" s="145">
        <v>17</v>
      </c>
      <c r="J39" s="249"/>
      <c r="K39" s="238">
        <f t="shared" si="1"/>
        <v>0</v>
      </c>
      <c r="L39" s="45"/>
      <c r="M39" s="45"/>
    </row>
    <row r="40" spans="1:13" s="46" customFormat="1" ht="15" customHeight="1">
      <c r="A40" s="188"/>
      <c r="B40" s="182" t="s">
        <v>135</v>
      </c>
      <c r="C40" s="61"/>
      <c r="D40" s="60"/>
      <c r="E40" s="60"/>
      <c r="F40" s="100"/>
      <c r="G40" s="169">
        <v>500</v>
      </c>
      <c r="H40" s="119">
        <f t="shared" si="6"/>
        <v>500</v>
      </c>
      <c r="I40" s="145">
        <v>500</v>
      </c>
      <c r="J40" s="249"/>
      <c r="K40" s="238">
        <f t="shared" si="1"/>
        <v>0</v>
      </c>
      <c r="L40" s="45"/>
      <c r="M40" s="45"/>
    </row>
    <row r="41" spans="1:13" s="46" customFormat="1" ht="15" customHeight="1">
      <c r="A41" s="192"/>
      <c r="B41" s="184" t="s">
        <v>155</v>
      </c>
      <c r="C41" s="60">
        <v>20</v>
      </c>
      <c r="D41" s="60"/>
      <c r="E41" s="65"/>
      <c r="F41" s="100"/>
      <c r="G41" s="169">
        <v>20</v>
      </c>
      <c r="H41" s="119">
        <f t="shared" si="6"/>
        <v>20</v>
      </c>
      <c r="I41" s="145">
        <v>20</v>
      </c>
      <c r="J41" s="249"/>
      <c r="K41" s="238">
        <f t="shared" si="1"/>
        <v>0</v>
      </c>
      <c r="L41" s="45"/>
      <c r="M41" s="45"/>
    </row>
    <row r="42" spans="1:13" s="46" customFormat="1" ht="15" customHeight="1">
      <c r="A42" s="192"/>
      <c r="B42" s="184" t="s">
        <v>139</v>
      </c>
      <c r="C42" s="60"/>
      <c r="D42" s="60"/>
      <c r="E42" s="65"/>
      <c r="F42" s="100"/>
      <c r="G42" s="169">
        <v>50</v>
      </c>
      <c r="H42" s="119">
        <f t="shared" si="6"/>
        <v>50</v>
      </c>
      <c r="I42" s="145">
        <v>50</v>
      </c>
      <c r="J42" s="249"/>
      <c r="K42" s="238">
        <f t="shared" si="1"/>
        <v>0</v>
      </c>
      <c r="L42" s="45"/>
      <c r="M42" s="45"/>
    </row>
    <row r="43" spans="1:13" s="46" customFormat="1" ht="15" customHeight="1">
      <c r="A43" s="188"/>
      <c r="B43" s="182" t="s">
        <v>178</v>
      </c>
      <c r="C43" s="61"/>
      <c r="D43" s="60"/>
      <c r="E43" s="60"/>
      <c r="F43" s="100"/>
      <c r="G43" s="169">
        <v>50</v>
      </c>
      <c r="H43" s="119">
        <f t="shared" si="6"/>
        <v>50</v>
      </c>
      <c r="I43" s="145">
        <v>50</v>
      </c>
      <c r="J43" s="249"/>
      <c r="K43" s="238">
        <f t="shared" si="1"/>
        <v>0</v>
      </c>
      <c r="L43" s="45"/>
      <c r="M43" s="45"/>
    </row>
    <row r="44" spans="1:13" s="46" customFormat="1" ht="15" customHeight="1">
      <c r="A44" s="188"/>
      <c r="B44" s="182" t="s">
        <v>165</v>
      </c>
      <c r="C44" s="61"/>
      <c r="D44" s="60"/>
      <c r="E44" s="60"/>
      <c r="F44" s="100"/>
      <c r="G44" s="169">
        <v>804</v>
      </c>
      <c r="H44" s="119">
        <f t="shared" si="6"/>
        <v>804</v>
      </c>
      <c r="I44" s="145">
        <v>804</v>
      </c>
      <c r="J44" s="249"/>
      <c r="K44" s="238">
        <f t="shared" si="1"/>
        <v>0</v>
      </c>
      <c r="L44" s="45"/>
      <c r="M44" s="45"/>
    </row>
    <row r="45" spans="1:13" s="46" customFormat="1" ht="15" customHeight="1">
      <c r="A45" s="188"/>
      <c r="B45" s="182" t="s">
        <v>39</v>
      </c>
      <c r="C45" s="61">
        <v>200</v>
      </c>
      <c r="D45" s="60">
        <v>221</v>
      </c>
      <c r="E45" s="60"/>
      <c r="F45" s="100"/>
      <c r="G45" s="169">
        <v>221</v>
      </c>
      <c r="H45" s="119">
        <f t="shared" si="6"/>
        <v>221</v>
      </c>
      <c r="I45" s="145">
        <v>221</v>
      </c>
      <c r="J45" s="249"/>
      <c r="K45" s="238">
        <f t="shared" si="1"/>
        <v>0</v>
      </c>
      <c r="L45" s="45"/>
      <c r="M45" s="45"/>
    </row>
    <row r="46" spans="1:13" s="46" customFormat="1" ht="15" customHeight="1">
      <c r="A46" s="188"/>
      <c r="B46" s="182" t="s">
        <v>40</v>
      </c>
      <c r="C46" s="61">
        <v>300</v>
      </c>
      <c r="D46" s="60">
        <v>165</v>
      </c>
      <c r="E46" s="60"/>
      <c r="F46" s="100"/>
      <c r="G46" s="169">
        <v>165</v>
      </c>
      <c r="H46" s="119">
        <f t="shared" si="6"/>
        <v>165</v>
      </c>
      <c r="I46" s="145">
        <v>165</v>
      </c>
      <c r="J46" s="249"/>
      <c r="K46" s="238">
        <f t="shared" si="1"/>
        <v>0</v>
      </c>
      <c r="L46" s="45"/>
      <c r="M46" s="45"/>
    </row>
    <row r="47" spans="1:13" s="46" customFormat="1" ht="15" customHeight="1">
      <c r="A47" s="193"/>
      <c r="B47" s="185" t="s">
        <v>148</v>
      </c>
      <c r="C47" s="86">
        <v>1424</v>
      </c>
      <c r="D47" s="108">
        <v>184</v>
      </c>
      <c r="E47" s="109"/>
      <c r="F47" s="101"/>
      <c r="G47" s="171">
        <v>1524</v>
      </c>
      <c r="H47" s="120">
        <f t="shared" si="6"/>
        <v>1524</v>
      </c>
      <c r="I47" s="148">
        <v>1524</v>
      </c>
      <c r="J47" s="250"/>
      <c r="K47" s="239">
        <f t="shared" si="1"/>
        <v>0</v>
      </c>
      <c r="L47" s="45"/>
      <c r="M47" s="62"/>
    </row>
    <row r="48" spans="1:13" s="46" customFormat="1" ht="15" customHeight="1">
      <c r="A48" s="188"/>
      <c r="B48" s="182" t="s">
        <v>149</v>
      </c>
      <c r="C48" s="61">
        <v>107</v>
      </c>
      <c r="D48" s="60">
        <v>72</v>
      </c>
      <c r="E48" s="60">
        <v>700</v>
      </c>
      <c r="F48" s="100">
        <v>0</v>
      </c>
      <c r="G48" s="169">
        <v>90</v>
      </c>
      <c r="H48" s="119">
        <f t="shared" si="6"/>
        <v>90</v>
      </c>
      <c r="I48" s="145">
        <v>90</v>
      </c>
      <c r="J48" s="249"/>
      <c r="K48" s="238">
        <f t="shared" si="1"/>
        <v>0</v>
      </c>
      <c r="L48" s="45"/>
      <c r="M48" s="62"/>
    </row>
    <row r="49" spans="1:13" s="46" customFormat="1" ht="15" customHeight="1">
      <c r="A49" s="190"/>
      <c r="B49" s="268" t="s">
        <v>41</v>
      </c>
      <c r="C49" s="64">
        <v>570</v>
      </c>
      <c r="D49" s="63">
        <v>0</v>
      </c>
      <c r="E49" s="63"/>
      <c r="F49" s="102"/>
      <c r="G49" s="170">
        <v>490</v>
      </c>
      <c r="H49" s="173">
        <f t="shared" si="6"/>
        <v>490</v>
      </c>
      <c r="I49" s="269">
        <v>490</v>
      </c>
      <c r="J49" s="256"/>
      <c r="K49" s="270">
        <f t="shared" si="1"/>
        <v>0</v>
      </c>
      <c r="L49" s="45"/>
      <c r="M49" s="45"/>
    </row>
    <row r="50" spans="1:13" s="46" customFormat="1" ht="15" customHeight="1">
      <c r="A50" s="195"/>
      <c r="B50" s="267" t="s">
        <v>42</v>
      </c>
      <c r="C50" s="83">
        <v>45</v>
      </c>
      <c r="D50" s="197">
        <v>0</v>
      </c>
      <c r="E50" s="197"/>
      <c r="F50" s="198"/>
      <c r="G50" s="199">
        <v>94</v>
      </c>
      <c r="H50" s="200">
        <f t="shared" si="6"/>
        <v>94</v>
      </c>
      <c r="I50" s="201">
        <v>94</v>
      </c>
      <c r="J50" s="248"/>
      <c r="K50" s="237">
        <f t="shared" si="1"/>
        <v>0</v>
      </c>
      <c r="L50" s="45"/>
      <c r="M50" s="45"/>
    </row>
    <row r="51" spans="1:13" s="46" customFormat="1" ht="15" customHeight="1">
      <c r="A51" s="188"/>
      <c r="B51" s="182" t="s">
        <v>43</v>
      </c>
      <c r="C51" s="61">
        <v>1630</v>
      </c>
      <c r="D51" s="60">
        <v>0</v>
      </c>
      <c r="E51" s="60"/>
      <c r="F51" s="100"/>
      <c r="G51" s="169">
        <v>1900</v>
      </c>
      <c r="H51" s="119">
        <f t="shared" si="6"/>
        <v>1900</v>
      </c>
      <c r="I51" s="145">
        <v>1900</v>
      </c>
      <c r="J51" s="249"/>
      <c r="K51" s="238">
        <f t="shared" si="1"/>
        <v>0</v>
      </c>
      <c r="L51" s="45"/>
      <c r="M51" s="45"/>
    </row>
    <row r="52" spans="1:13" s="46" customFormat="1" ht="15" customHeight="1">
      <c r="A52" s="188"/>
      <c r="B52" s="182" t="s">
        <v>150</v>
      </c>
      <c r="C52" s="61">
        <v>0</v>
      </c>
      <c r="D52" s="60">
        <v>0</v>
      </c>
      <c r="E52" s="60"/>
      <c r="F52" s="100"/>
      <c r="G52" s="169">
        <v>511</v>
      </c>
      <c r="H52" s="119">
        <f t="shared" si="6"/>
        <v>511</v>
      </c>
      <c r="I52" s="145">
        <v>511</v>
      </c>
      <c r="J52" s="249"/>
      <c r="K52" s="238">
        <f t="shared" si="1"/>
        <v>0</v>
      </c>
      <c r="L52" s="45"/>
      <c r="M52" s="45"/>
    </row>
    <row r="53" spans="1:13" s="46" customFormat="1" ht="15" customHeight="1">
      <c r="A53" s="188"/>
      <c r="B53" s="182" t="s">
        <v>142</v>
      </c>
      <c r="C53" s="61">
        <v>0</v>
      </c>
      <c r="D53" s="60">
        <v>326</v>
      </c>
      <c r="E53" s="60"/>
      <c r="F53" s="100"/>
      <c r="G53" s="169">
        <v>826</v>
      </c>
      <c r="H53" s="119">
        <f t="shared" si="6"/>
        <v>826</v>
      </c>
      <c r="I53" s="145">
        <v>826</v>
      </c>
      <c r="J53" s="249"/>
      <c r="K53" s="238">
        <f t="shared" si="1"/>
        <v>0</v>
      </c>
      <c r="L53" s="45"/>
      <c r="M53" s="45"/>
    </row>
    <row r="54" spans="1:13" s="46" customFormat="1" ht="15" customHeight="1">
      <c r="A54" s="188"/>
      <c r="B54" s="182" t="s">
        <v>127</v>
      </c>
      <c r="C54" s="61">
        <v>483</v>
      </c>
      <c r="D54" s="60">
        <v>483</v>
      </c>
      <c r="E54" s="60"/>
      <c r="F54" s="100"/>
      <c r="G54" s="169">
        <v>785</v>
      </c>
      <c r="H54" s="119">
        <f t="shared" si="6"/>
        <v>785</v>
      </c>
      <c r="I54" s="145">
        <v>785</v>
      </c>
      <c r="J54" s="249"/>
      <c r="K54" s="238">
        <f t="shared" si="1"/>
        <v>0</v>
      </c>
      <c r="L54" s="45"/>
      <c r="M54" s="45"/>
    </row>
    <row r="55" spans="1:13" s="46" customFormat="1" ht="15" customHeight="1">
      <c r="A55" s="188"/>
      <c r="B55" s="182" t="s">
        <v>152</v>
      </c>
      <c r="C55" s="61"/>
      <c r="D55" s="60"/>
      <c r="E55" s="60"/>
      <c r="F55" s="100"/>
      <c r="G55" s="169">
        <v>20</v>
      </c>
      <c r="H55" s="119">
        <f t="shared" si="6"/>
        <v>20</v>
      </c>
      <c r="I55" s="145">
        <v>20</v>
      </c>
      <c r="J55" s="249"/>
      <c r="K55" s="238">
        <f t="shared" si="1"/>
        <v>0</v>
      </c>
      <c r="L55" s="45"/>
      <c r="M55" s="45"/>
    </row>
    <row r="56" spans="1:13" s="46" customFormat="1" ht="15" customHeight="1">
      <c r="A56" s="192"/>
      <c r="B56" s="184" t="s">
        <v>119</v>
      </c>
      <c r="C56" s="60">
        <v>20</v>
      </c>
      <c r="D56" s="60">
        <v>21</v>
      </c>
      <c r="E56" s="65"/>
      <c r="F56" s="100"/>
      <c r="G56" s="169">
        <v>21</v>
      </c>
      <c r="H56" s="119">
        <f t="shared" si="6"/>
        <v>21</v>
      </c>
      <c r="I56" s="145">
        <v>21</v>
      </c>
      <c r="J56" s="249"/>
      <c r="K56" s="238">
        <f t="shared" si="1"/>
        <v>0</v>
      </c>
      <c r="L56" s="45"/>
      <c r="M56" s="45"/>
    </row>
    <row r="57" spans="1:13" s="46" customFormat="1" ht="15" customHeight="1">
      <c r="A57" s="188"/>
      <c r="B57" s="182" t="s">
        <v>134</v>
      </c>
      <c r="C57" s="61">
        <v>236</v>
      </c>
      <c r="D57" s="60">
        <v>0</v>
      </c>
      <c r="E57" s="60"/>
      <c r="F57" s="100"/>
      <c r="G57" s="169">
        <v>236</v>
      </c>
      <c r="H57" s="119">
        <f t="shared" si="6"/>
        <v>236</v>
      </c>
      <c r="I57" s="146">
        <v>236</v>
      </c>
      <c r="J57" s="249"/>
      <c r="K57" s="238">
        <f t="shared" si="1"/>
        <v>0</v>
      </c>
      <c r="L57" s="45"/>
      <c r="M57" s="45"/>
    </row>
    <row r="58" spans="1:13" s="46" customFormat="1" ht="15" customHeight="1">
      <c r="A58" s="188"/>
      <c r="B58" s="182" t="s">
        <v>44</v>
      </c>
      <c r="C58" s="61">
        <v>1370</v>
      </c>
      <c r="D58" s="60">
        <v>424</v>
      </c>
      <c r="E58" s="60"/>
      <c r="F58" s="100"/>
      <c r="G58" s="169">
        <v>776</v>
      </c>
      <c r="H58" s="119">
        <f t="shared" si="6"/>
        <v>776</v>
      </c>
      <c r="I58" s="149">
        <v>776</v>
      </c>
      <c r="J58" s="249"/>
      <c r="K58" s="238">
        <f t="shared" si="1"/>
        <v>0</v>
      </c>
      <c r="L58" s="45"/>
      <c r="M58" s="45"/>
    </row>
    <row r="59" spans="1:13" s="46" customFormat="1" ht="15" customHeight="1">
      <c r="A59" s="188"/>
      <c r="B59" s="182" t="s">
        <v>143</v>
      </c>
      <c r="C59" s="61"/>
      <c r="D59" s="60"/>
      <c r="E59" s="60">
        <v>5930</v>
      </c>
      <c r="F59" s="100">
        <v>0</v>
      </c>
      <c r="G59" s="169">
        <v>5712</v>
      </c>
      <c r="H59" s="119">
        <f t="shared" si="6"/>
        <v>5712</v>
      </c>
      <c r="I59" s="146">
        <v>5712</v>
      </c>
      <c r="J59" s="249"/>
      <c r="K59" s="238">
        <f t="shared" si="1"/>
        <v>0</v>
      </c>
      <c r="L59" s="45"/>
      <c r="M59" s="45"/>
    </row>
    <row r="60" spans="1:13" s="46" customFormat="1" ht="27" customHeight="1">
      <c r="A60" s="188"/>
      <c r="B60" s="186" t="s">
        <v>156</v>
      </c>
      <c r="C60" s="61"/>
      <c r="D60" s="60"/>
      <c r="E60" s="60"/>
      <c r="F60" s="100"/>
      <c r="G60" s="169">
        <v>110</v>
      </c>
      <c r="H60" s="119">
        <f t="shared" si="6"/>
        <v>110</v>
      </c>
      <c r="I60" s="146"/>
      <c r="J60" s="249">
        <v>110</v>
      </c>
      <c r="K60" s="238">
        <f t="shared" si="1"/>
        <v>0</v>
      </c>
      <c r="L60" s="45"/>
      <c r="M60" s="45"/>
    </row>
    <row r="61" spans="1:13" s="46" customFormat="1" ht="15" customHeight="1">
      <c r="A61" s="188"/>
      <c r="B61" s="182" t="s">
        <v>157</v>
      </c>
      <c r="C61" s="61"/>
      <c r="D61" s="60"/>
      <c r="E61" s="60">
        <v>21123</v>
      </c>
      <c r="F61" s="100">
        <v>0</v>
      </c>
      <c r="G61" s="169">
        <v>21123</v>
      </c>
      <c r="H61" s="119">
        <f t="shared" si="6"/>
        <v>21123</v>
      </c>
      <c r="I61" s="146"/>
      <c r="J61" s="249">
        <v>21123</v>
      </c>
      <c r="K61" s="238">
        <f t="shared" si="1"/>
        <v>0</v>
      </c>
      <c r="L61" s="45"/>
      <c r="M61" s="45"/>
    </row>
    <row r="62" spans="1:13" s="46" customFormat="1" ht="15" customHeight="1">
      <c r="A62" s="188"/>
      <c r="B62" s="182" t="s">
        <v>158</v>
      </c>
      <c r="C62" s="61"/>
      <c r="D62" s="60"/>
      <c r="E62" s="60">
        <v>8195</v>
      </c>
      <c r="F62" s="100">
        <v>1357</v>
      </c>
      <c r="G62" s="169">
        <v>8195</v>
      </c>
      <c r="H62" s="119">
        <f t="shared" si="6"/>
        <v>8195</v>
      </c>
      <c r="I62" s="146"/>
      <c r="J62" s="249">
        <v>8195</v>
      </c>
      <c r="K62" s="238">
        <f t="shared" si="1"/>
        <v>0</v>
      </c>
      <c r="L62" s="45"/>
      <c r="M62" s="45"/>
    </row>
    <row r="63" spans="1:13" s="46" customFormat="1" ht="27.75" customHeight="1">
      <c r="A63" s="188"/>
      <c r="B63" s="186" t="s">
        <v>159</v>
      </c>
      <c r="C63" s="61"/>
      <c r="D63" s="60"/>
      <c r="E63" s="60">
        <v>85</v>
      </c>
      <c r="F63" s="100">
        <v>0</v>
      </c>
      <c r="G63" s="169">
        <v>85</v>
      </c>
      <c r="H63" s="119">
        <f t="shared" si="6"/>
        <v>85</v>
      </c>
      <c r="I63" s="146"/>
      <c r="J63" s="249">
        <v>85</v>
      </c>
      <c r="K63" s="238">
        <f t="shared" si="1"/>
        <v>0</v>
      </c>
      <c r="L63" s="45"/>
      <c r="M63" s="45"/>
    </row>
    <row r="64" spans="1:13" s="46" customFormat="1" ht="15" customHeight="1">
      <c r="A64" s="188"/>
      <c r="B64" s="182" t="s">
        <v>177</v>
      </c>
      <c r="C64" s="61"/>
      <c r="D64" s="60"/>
      <c r="E64" s="60">
        <v>500</v>
      </c>
      <c r="F64" s="100">
        <v>0</v>
      </c>
      <c r="G64" s="169">
        <v>500</v>
      </c>
      <c r="H64" s="119">
        <f t="shared" si="6"/>
        <v>500</v>
      </c>
      <c r="I64" s="146"/>
      <c r="J64" s="249">
        <v>500</v>
      </c>
      <c r="K64" s="238">
        <f t="shared" si="1"/>
        <v>0</v>
      </c>
      <c r="L64" s="45"/>
      <c r="M64" s="45"/>
    </row>
    <row r="65" spans="1:13" s="46" customFormat="1" ht="15" customHeight="1" thickBot="1">
      <c r="A65" s="193"/>
      <c r="B65" s="185" t="s">
        <v>144</v>
      </c>
      <c r="C65" s="86"/>
      <c r="D65" s="108"/>
      <c r="E65" s="108">
        <v>1500</v>
      </c>
      <c r="F65" s="101">
        <v>0</v>
      </c>
      <c r="G65" s="171">
        <v>1500</v>
      </c>
      <c r="H65" s="120">
        <f t="shared" si="6"/>
        <v>1500</v>
      </c>
      <c r="I65" s="210"/>
      <c r="J65" s="250">
        <v>1500</v>
      </c>
      <c r="K65" s="239">
        <f t="shared" si="1"/>
        <v>0</v>
      </c>
      <c r="L65" s="45"/>
      <c r="M65" s="45"/>
    </row>
    <row r="66" spans="1:13" s="46" customFormat="1" ht="15" customHeight="1" thickBot="1">
      <c r="A66" s="212" t="s">
        <v>173</v>
      </c>
      <c r="B66" s="213" t="s">
        <v>45</v>
      </c>
      <c r="C66" s="214">
        <f aca="true" t="shared" si="7" ref="C66:J66">SUM(C67:C74)</f>
        <v>188874</v>
      </c>
      <c r="D66" s="214">
        <f t="shared" si="7"/>
        <v>105450</v>
      </c>
      <c r="E66" s="214">
        <f t="shared" si="7"/>
        <v>650</v>
      </c>
      <c r="F66" s="215">
        <f t="shared" si="7"/>
        <v>650</v>
      </c>
      <c r="G66" s="216">
        <f t="shared" si="7"/>
        <v>197132</v>
      </c>
      <c r="H66" s="217">
        <f t="shared" si="7"/>
        <v>197132</v>
      </c>
      <c r="I66" s="218">
        <f t="shared" si="7"/>
        <v>196482</v>
      </c>
      <c r="J66" s="251">
        <f t="shared" si="7"/>
        <v>650</v>
      </c>
      <c r="K66" s="240">
        <f t="shared" si="1"/>
        <v>0</v>
      </c>
      <c r="L66" s="45"/>
      <c r="M66" s="45"/>
    </row>
    <row r="67" spans="1:13" s="46" customFormat="1" ht="15" customHeight="1">
      <c r="A67" s="195"/>
      <c r="B67" s="196" t="s">
        <v>46</v>
      </c>
      <c r="C67" s="83">
        <v>1800</v>
      </c>
      <c r="D67" s="197">
        <v>931</v>
      </c>
      <c r="E67" s="197"/>
      <c r="F67" s="198"/>
      <c r="G67" s="199">
        <v>1800</v>
      </c>
      <c r="H67" s="200">
        <f aca="true" t="shared" si="8" ref="H67:H74">SUM(J67+I67)</f>
        <v>1800</v>
      </c>
      <c r="I67" s="201">
        <v>1800</v>
      </c>
      <c r="J67" s="248"/>
      <c r="K67" s="237">
        <f aca="true" t="shared" si="9" ref="K67:K81">SUM(H67-G67)</f>
        <v>0</v>
      </c>
      <c r="L67" s="45"/>
      <c r="M67" s="45"/>
    </row>
    <row r="68" spans="1:13" s="46" customFormat="1" ht="15" customHeight="1">
      <c r="A68" s="188"/>
      <c r="B68" s="181" t="s">
        <v>47</v>
      </c>
      <c r="C68" s="61">
        <v>165265</v>
      </c>
      <c r="D68" s="60">
        <v>84892</v>
      </c>
      <c r="E68" s="60"/>
      <c r="F68" s="100"/>
      <c r="G68" s="169">
        <v>172851</v>
      </c>
      <c r="H68" s="119">
        <f t="shared" si="8"/>
        <v>172851</v>
      </c>
      <c r="I68" s="145">
        <v>172851</v>
      </c>
      <c r="J68" s="249"/>
      <c r="K68" s="238">
        <f t="shared" si="9"/>
        <v>0</v>
      </c>
      <c r="L68" s="45"/>
      <c r="M68" s="45"/>
    </row>
    <row r="69" spans="1:13" s="46" customFormat="1" ht="15" customHeight="1">
      <c r="A69" s="188"/>
      <c r="B69" s="181" t="s">
        <v>48</v>
      </c>
      <c r="C69" s="61">
        <v>1077</v>
      </c>
      <c r="D69" s="60">
        <v>549</v>
      </c>
      <c r="E69" s="60"/>
      <c r="F69" s="100"/>
      <c r="G69" s="169">
        <v>1099</v>
      </c>
      <c r="H69" s="119">
        <f t="shared" si="8"/>
        <v>1099</v>
      </c>
      <c r="I69" s="145">
        <v>1099</v>
      </c>
      <c r="J69" s="249"/>
      <c r="K69" s="238">
        <f t="shared" si="9"/>
        <v>0</v>
      </c>
      <c r="L69" s="45"/>
      <c r="M69" s="45"/>
    </row>
    <row r="70" spans="1:13" s="46" customFormat="1" ht="15" customHeight="1">
      <c r="A70" s="188"/>
      <c r="B70" s="181" t="s">
        <v>49</v>
      </c>
      <c r="C70" s="61">
        <v>17191</v>
      </c>
      <c r="D70" s="60">
        <v>17191</v>
      </c>
      <c r="E70" s="60">
        <v>650</v>
      </c>
      <c r="F70" s="100">
        <v>650</v>
      </c>
      <c r="G70" s="169">
        <v>17841</v>
      </c>
      <c r="H70" s="119">
        <f t="shared" si="8"/>
        <v>17841</v>
      </c>
      <c r="I70" s="145">
        <v>17191</v>
      </c>
      <c r="J70" s="249">
        <v>650</v>
      </c>
      <c r="K70" s="238">
        <f t="shared" si="9"/>
        <v>0</v>
      </c>
      <c r="L70" s="45"/>
      <c r="M70" s="45"/>
    </row>
    <row r="71" spans="1:13" s="46" customFormat="1" ht="15" customHeight="1">
      <c r="A71" s="188"/>
      <c r="B71" s="187" t="s">
        <v>50</v>
      </c>
      <c r="C71" s="61">
        <v>1785</v>
      </c>
      <c r="D71" s="60">
        <v>894</v>
      </c>
      <c r="E71" s="60"/>
      <c r="F71" s="100"/>
      <c r="G71" s="169">
        <v>1785</v>
      </c>
      <c r="H71" s="119">
        <f t="shared" si="8"/>
        <v>1785</v>
      </c>
      <c r="I71" s="145">
        <v>1785</v>
      </c>
      <c r="J71" s="249"/>
      <c r="K71" s="238">
        <f t="shared" si="9"/>
        <v>0</v>
      </c>
      <c r="L71" s="45"/>
      <c r="M71" s="45"/>
    </row>
    <row r="72" spans="1:13" s="46" customFormat="1" ht="15" customHeight="1">
      <c r="A72" s="188"/>
      <c r="B72" s="181" t="s">
        <v>51</v>
      </c>
      <c r="C72" s="61">
        <v>792</v>
      </c>
      <c r="D72" s="60">
        <v>377</v>
      </c>
      <c r="E72" s="60"/>
      <c r="F72" s="100"/>
      <c r="G72" s="169">
        <v>792</v>
      </c>
      <c r="H72" s="119">
        <f t="shared" si="8"/>
        <v>792</v>
      </c>
      <c r="I72" s="145">
        <v>792</v>
      </c>
      <c r="J72" s="249"/>
      <c r="K72" s="238">
        <f t="shared" si="9"/>
        <v>0</v>
      </c>
      <c r="L72" s="45"/>
      <c r="M72" s="45"/>
    </row>
    <row r="73" spans="1:13" s="46" customFormat="1" ht="15" customHeight="1">
      <c r="A73" s="188"/>
      <c r="B73" s="181" t="s">
        <v>52</v>
      </c>
      <c r="C73" s="61">
        <v>276</v>
      </c>
      <c r="D73" s="60">
        <v>274</v>
      </c>
      <c r="E73" s="60"/>
      <c r="F73" s="100"/>
      <c r="G73" s="169">
        <v>276</v>
      </c>
      <c r="H73" s="119">
        <f t="shared" si="8"/>
        <v>276</v>
      </c>
      <c r="I73" s="145">
        <v>276</v>
      </c>
      <c r="J73" s="249"/>
      <c r="K73" s="238">
        <f t="shared" si="9"/>
        <v>0</v>
      </c>
      <c r="L73" s="45"/>
      <c r="M73" s="45"/>
    </row>
    <row r="74" spans="1:13" s="46" customFormat="1" ht="15" customHeight="1" thickBot="1">
      <c r="A74" s="193"/>
      <c r="B74" s="209" t="s">
        <v>53</v>
      </c>
      <c r="C74" s="86">
        <v>688</v>
      </c>
      <c r="D74" s="108">
        <v>342</v>
      </c>
      <c r="E74" s="108"/>
      <c r="F74" s="101"/>
      <c r="G74" s="171">
        <v>688</v>
      </c>
      <c r="H74" s="120">
        <f t="shared" si="8"/>
        <v>688</v>
      </c>
      <c r="I74" s="148">
        <v>688</v>
      </c>
      <c r="J74" s="250"/>
      <c r="K74" s="239">
        <f t="shared" si="9"/>
        <v>0</v>
      </c>
      <c r="L74" s="45"/>
      <c r="M74" s="45"/>
    </row>
    <row r="75" spans="1:13" s="46" customFormat="1" ht="15" customHeight="1" thickBot="1">
      <c r="A75" s="212" t="s">
        <v>174</v>
      </c>
      <c r="B75" s="213" t="s">
        <v>54</v>
      </c>
      <c r="C75" s="214">
        <f>SUM(C76:C78)</f>
        <v>5940</v>
      </c>
      <c r="D75" s="214">
        <f>SUM(D76:D78)</f>
        <v>3842</v>
      </c>
      <c r="E75" s="214"/>
      <c r="F75" s="215"/>
      <c r="G75" s="216">
        <f>SUM(G76:G78)</f>
        <v>5990</v>
      </c>
      <c r="H75" s="217">
        <f>SUM(H76:H78)</f>
        <v>5990</v>
      </c>
      <c r="I75" s="218">
        <f>SUM(I76:I78)</f>
        <v>5990</v>
      </c>
      <c r="J75" s="252"/>
      <c r="K75" s="240">
        <f t="shared" si="9"/>
        <v>0</v>
      </c>
      <c r="L75" s="45"/>
      <c r="M75" s="45"/>
    </row>
    <row r="76" spans="1:13" s="46" customFormat="1" ht="15" customHeight="1">
      <c r="A76" s="195"/>
      <c r="B76" s="196" t="s">
        <v>55</v>
      </c>
      <c r="C76" s="83">
        <v>200</v>
      </c>
      <c r="D76" s="197">
        <v>184</v>
      </c>
      <c r="E76" s="197"/>
      <c r="F76" s="198"/>
      <c r="G76" s="199">
        <v>250</v>
      </c>
      <c r="H76" s="200">
        <f>SUM(J76+I76)</f>
        <v>250</v>
      </c>
      <c r="I76" s="211">
        <v>250</v>
      </c>
      <c r="J76" s="248"/>
      <c r="K76" s="237">
        <f t="shared" si="9"/>
        <v>0</v>
      </c>
      <c r="L76" s="45"/>
      <c r="M76" s="45"/>
    </row>
    <row r="77" spans="1:13" s="46" customFormat="1" ht="15" customHeight="1">
      <c r="A77" s="188"/>
      <c r="B77" s="181" t="s">
        <v>56</v>
      </c>
      <c r="C77" s="61">
        <v>1252</v>
      </c>
      <c r="D77" s="60">
        <v>810</v>
      </c>
      <c r="E77" s="60"/>
      <c r="F77" s="100"/>
      <c r="G77" s="169">
        <v>1252</v>
      </c>
      <c r="H77" s="119">
        <f>SUM(J77+I77)</f>
        <v>1252</v>
      </c>
      <c r="I77" s="146">
        <v>1252</v>
      </c>
      <c r="J77" s="249"/>
      <c r="K77" s="238">
        <f t="shared" si="9"/>
        <v>0</v>
      </c>
      <c r="L77" s="45"/>
      <c r="M77" s="45"/>
    </row>
    <row r="78" spans="1:13" s="46" customFormat="1" ht="15" customHeight="1" thickBot="1">
      <c r="A78" s="258"/>
      <c r="B78" s="209" t="s">
        <v>57</v>
      </c>
      <c r="C78" s="259">
        <v>4488</v>
      </c>
      <c r="D78" s="259">
        <v>2848</v>
      </c>
      <c r="E78" s="259"/>
      <c r="F78" s="260"/>
      <c r="G78" s="171">
        <v>4488</v>
      </c>
      <c r="H78" s="120">
        <f>SUM(J78+I78)</f>
        <v>4488</v>
      </c>
      <c r="I78" s="210">
        <v>4488</v>
      </c>
      <c r="J78" s="250"/>
      <c r="K78" s="239">
        <f t="shared" si="9"/>
        <v>0</v>
      </c>
      <c r="L78" s="45"/>
      <c r="M78" s="45"/>
    </row>
    <row r="79" spans="1:13" s="23" customFormat="1" ht="15" customHeight="1" thickBot="1">
      <c r="A79" s="264" t="s">
        <v>175</v>
      </c>
      <c r="B79" s="213" t="s">
        <v>121</v>
      </c>
      <c r="C79" s="214">
        <f aca="true" t="shared" si="10" ref="C79:I79">SUM(C80:C81)</f>
        <v>17602</v>
      </c>
      <c r="D79" s="214">
        <f t="shared" si="10"/>
        <v>10039</v>
      </c>
      <c r="E79" s="214">
        <f t="shared" si="10"/>
        <v>0</v>
      </c>
      <c r="F79" s="215">
        <f t="shared" si="10"/>
        <v>0</v>
      </c>
      <c r="G79" s="216">
        <f>SUM(G80:G81)</f>
        <v>17603</v>
      </c>
      <c r="H79" s="217">
        <f t="shared" si="10"/>
        <v>17603</v>
      </c>
      <c r="I79" s="265">
        <f t="shared" si="10"/>
        <v>17603</v>
      </c>
      <c r="J79" s="266"/>
      <c r="K79" s="240">
        <f t="shared" si="9"/>
        <v>0</v>
      </c>
      <c r="L79" s="45"/>
      <c r="M79" s="45"/>
    </row>
    <row r="80" spans="1:13" s="46" customFormat="1" ht="15" customHeight="1">
      <c r="A80" s="261"/>
      <c r="B80" s="196" t="s">
        <v>47</v>
      </c>
      <c r="C80" s="262">
        <v>8412</v>
      </c>
      <c r="D80" s="262">
        <v>5442</v>
      </c>
      <c r="E80" s="262"/>
      <c r="F80" s="263"/>
      <c r="G80" s="199">
        <v>8413</v>
      </c>
      <c r="H80" s="200">
        <f>SUM(J80+I80)</f>
        <v>8413</v>
      </c>
      <c r="I80" s="211">
        <v>8413</v>
      </c>
      <c r="J80" s="248"/>
      <c r="K80" s="237">
        <f t="shared" si="9"/>
        <v>0</v>
      </c>
      <c r="L80" s="45"/>
      <c r="M80" s="45"/>
    </row>
    <row r="81" spans="1:13" s="46" customFormat="1" ht="15" customHeight="1">
      <c r="A81" s="194"/>
      <c r="B81" s="183" t="s">
        <v>49</v>
      </c>
      <c r="C81" s="67">
        <v>9190</v>
      </c>
      <c r="D81" s="67">
        <v>4597</v>
      </c>
      <c r="E81" s="67"/>
      <c r="F81" s="103"/>
      <c r="G81" s="170">
        <v>9190</v>
      </c>
      <c r="H81" s="173">
        <f>SUM(J81+I81)</f>
        <v>9190</v>
      </c>
      <c r="I81" s="147">
        <v>9190</v>
      </c>
      <c r="J81" s="256"/>
      <c r="K81" s="238">
        <f t="shared" si="9"/>
        <v>0</v>
      </c>
      <c r="L81" s="45"/>
      <c r="M81" s="45"/>
    </row>
    <row r="82" spans="1:13" s="46" customFormat="1" ht="26.25" customHeight="1" thickBot="1">
      <c r="A82" s="159" t="s">
        <v>97</v>
      </c>
      <c r="B82" s="160"/>
      <c r="C82" s="161">
        <f aca="true" t="shared" si="11" ref="C82:K82">SUM(C75+C66+C32+C31+C79)</f>
        <v>1091686</v>
      </c>
      <c r="D82" s="161">
        <f t="shared" si="11"/>
        <v>567169</v>
      </c>
      <c r="E82" s="161">
        <f t="shared" si="11"/>
        <v>231683</v>
      </c>
      <c r="F82" s="162">
        <f t="shared" si="11"/>
        <v>29786</v>
      </c>
      <c r="G82" s="172">
        <f t="shared" si="11"/>
        <v>1282007</v>
      </c>
      <c r="H82" s="174">
        <f t="shared" si="11"/>
        <v>1283857</v>
      </c>
      <c r="I82" s="163">
        <f t="shared" si="11"/>
        <v>1132169</v>
      </c>
      <c r="J82" s="257">
        <f t="shared" si="11"/>
        <v>151688</v>
      </c>
      <c r="K82" s="243">
        <f t="shared" si="11"/>
        <v>1850</v>
      </c>
      <c r="L82" s="45"/>
      <c r="M82" s="45"/>
    </row>
    <row r="83" spans="1:11" s="47" customFormat="1" ht="15" customHeight="1">
      <c r="A83" s="18"/>
      <c r="B83" s="18"/>
      <c r="C83" s="12"/>
      <c r="D83" s="12">
        <v>10039</v>
      </c>
      <c r="E83" s="12"/>
      <c r="F83" s="12"/>
      <c r="G83" s="12"/>
      <c r="H83" s="12"/>
      <c r="I83" s="38"/>
      <c r="J83" s="41"/>
      <c r="K83" s="225"/>
    </row>
    <row r="84" spans="1:11" s="13" customFormat="1" ht="15" customHeight="1">
      <c r="A84" s="11"/>
      <c r="B84" s="18"/>
      <c r="C84" s="12"/>
      <c r="D84" s="12">
        <f>SUM(D82-D83)</f>
        <v>557130</v>
      </c>
      <c r="E84" s="12"/>
      <c r="F84" s="12"/>
      <c r="G84" s="12"/>
      <c r="H84" s="12"/>
      <c r="I84" s="38"/>
      <c r="J84" s="41"/>
      <c r="K84" s="112"/>
    </row>
    <row r="85" spans="1:11" s="13" customFormat="1" ht="15" customHeight="1">
      <c r="A85" s="11"/>
      <c r="B85" s="18"/>
      <c r="C85" s="12"/>
      <c r="D85" s="12"/>
      <c r="F85" s="12"/>
      <c r="G85" s="12"/>
      <c r="H85" s="12"/>
      <c r="I85" s="38"/>
      <c r="J85" s="41"/>
      <c r="K85" s="112"/>
    </row>
    <row r="86" spans="1:11" s="13" customFormat="1" ht="15" customHeight="1">
      <c r="A86" s="11"/>
      <c r="B86" s="18"/>
      <c r="C86" s="12"/>
      <c r="D86" s="12"/>
      <c r="E86" s="12"/>
      <c r="F86" s="12"/>
      <c r="G86" s="12"/>
      <c r="H86" s="12"/>
      <c r="I86" s="38"/>
      <c r="J86" s="41"/>
      <c r="K86" s="112"/>
    </row>
    <row r="87" spans="1:11" s="13" customFormat="1" ht="20.25" customHeight="1">
      <c r="A87" s="28"/>
      <c r="B87" s="29"/>
      <c r="C87" s="12"/>
      <c r="D87" s="12"/>
      <c r="E87" s="12"/>
      <c r="F87" s="12"/>
      <c r="G87" s="12"/>
      <c r="H87" s="12"/>
      <c r="I87" s="38"/>
      <c r="J87" s="41"/>
      <c r="K87" s="112"/>
    </row>
    <row r="88" spans="3:11" s="26" customFormat="1" ht="15" customHeight="1">
      <c r="C88" s="27"/>
      <c r="D88" s="34"/>
      <c r="E88" s="34"/>
      <c r="F88" s="34"/>
      <c r="G88" s="34"/>
      <c r="H88" s="34"/>
      <c r="I88" s="39"/>
      <c r="J88" s="42"/>
      <c r="K88" s="107"/>
    </row>
    <row r="89" spans="3:11" s="26" customFormat="1" ht="15" customHeight="1">
      <c r="C89" s="27"/>
      <c r="D89" s="34"/>
      <c r="E89" s="34"/>
      <c r="F89" s="34"/>
      <c r="G89" s="34"/>
      <c r="H89" s="34"/>
      <c r="I89" s="39"/>
      <c r="J89" s="42"/>
      <c r="K89" s="107"/>
    </row>
    <row r="90" spans="3:8" ht="15" customHeight="1">
      <c r="C90" s="6"/>
      <c r="D90" s="35"/>
      <c r="E90" s="35"/>
      <c r="F90" s="35"/>
      <c r="G90" s="35"/>
      <c r="H90" s="35"/>
    </row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printOptions/>
  <pageMargins left="0.83" right="0.23" top="0.83" bottom="0.86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3.57421875" style="0" customWidth="1"/>
    <col min="2" max="2" width="39.00390625" style="0" customWidth="1"/>
    <col min="3" max="6" width="0" style="0" hidden="1" customWidth="1"/>
    <col min="7" max="7" width="10.140625" style="0" customWidth="1"/>
    <col min="8" max="8" width="8.7109375" style="0" customWidth="1"/>
    <col min="9" max="9" width="8.8515625" style="0" customWidth="1"/>
    <col min="10" max="10" width="8.421875" style="0" customWidth="1"/>
    <col min="11" max="11" width="6.00390625" style="107" customWidth="1"/>
  </cols>
  <sheetData>
    <row r="1" spans="1:11" ht="14.25">
      <c r="A1" s="11"/>
      <c r="B1" s="18"/>
      <c r="G1" s="12"/>
      <c r="H1" s="12"/>
      <c r="I1" s="38"/>
      <c r="K1" s="41" t="s">
        <v>58</v>
      </c>
    </row>
    <row r="2" spans="1:11" ht="14.25">
      <c r="A2" s="11"/>
      <c r="B2" s="18"/>
      <c r="G2" s="12"/>
      <c r="H2" s="12"/>
      <c r="I2" s="38"/>
      <c r="K2" s="44" t="s">
        <v>140</v>
      </c>
    </row>
    <row r="3" spans="1:11" ht="15" customHeight="1">
      <c r="A3" s="288"/>
      <c r="B3" s="289"/>
      <c r="C3" s="51" t="s">
        <v>131</v>
      </c>
      <c r="D3" s="33"/>
      <c r="E3" s="33"/>
      <c r="F3" s="33"/>
      <c r="G3" s="114" t="s">
        <v>123</v>
      </c>
      <c r="H3" s="274" t="s">
        <v>123</v>
      </c>
      <c r="I3" s="176" t="s">
        <v>136</v>
      </c>
      <c r="J3" s="177"/>
      <c r="K3" s="278"/>
    </row>
    <row r="4" spans="1:11" ht="15" customHeight="1">
      <c r="A4" s="290" t="s">
        <v>183</v>
      </c>
      <c r="B4" s="291"/>
      <c r="C4" s="49" t="s">
        <v>133</v>
      </c>
      <c r="D4" s="36" t="s">
        <v>130</v>
      </c>
      <c r="E4" s="36" t="s">
        <v>132</v>
      </c>
      <c r="F4" s="36"/>
      <c r="G4" s="115">
        <v>2008</v>
      </c>
      <c r="H4" s="275">
        <v>2008</v>
      </c>
      <c r="I4" s="178"/>
      <c r="J4" s="179"/>
      <c r="K4" s="279" t="s">
        <v>138</v>
      </c>
    </row>
    <row r="5" spans="1:11" ht="15" customHeight="1">
      <c r="A5" s="292"/>
      <c r="B5" s="293"/>
      <c r="C5" s="52" t="s">
        <v>129</v>
      </c>
      <c r="D5" s="37" t="s">
        <v>128</v>
      </c>
      <c r="E5" s="37" t="s">
        <v>129</v>
      </c>
      <c r="F5" s="37" t="s">
        <v>128</v>
      </c>
      <c r="G5" s="116" t="s">
        <v>162</v>
      </c>
      <c r="H5" s="276" t="s">
        <v>160</v>
      </c>
      <c r="I5" s="286" t="s">
        <v>60</v>
      </c>
      <c r="J5" s="287" t="s">
        <v>137</v>
      </c>
      <c r="K5" s="280"/>
    </row>
    <row r="6" spans="1:11" ht="15" customHeight="1">
      <c r="A6" s="300" t="s">
        <v>179</v>
      </c>
      <c r="B6" s="301" t="s">
        <v>62</v>
      </c>
      <c r="C6" s="302"/>
      <c r="D6" s="302"/>
      <c r="E6" s="302"/>
      <c r="F6" s="303"/>
      <c r="G6" s="304">
        <f>SUM(G7:G26)</f>
        <v>1160796</v>
      </c>
      <c r="H6" s="305">
        <f>SUM(H7:H26)</f>
        <v>1162646</v>
      </c>
      <c r="I6" s="306">
        <f>SUM(I7:I26)</f>
        <v>764309</v>
      </c>
      <c r="J6" s="307">
        <f>SUM(J7:J26)</f>
        <v>398337</v>
      </c>
      <c r="K6" s="308">
        <f>SUM(H6-G6)</f>
        <v>1850</v>
      </c>
    </row>
    <row r="7" spans="1:11" ht="15" customHeight="1">
      <c r="A7" s="294">
        <v>1</v>
      </c>
      <c r="B7" s="295" t="s">
        <v>63</v>
      </c>
      <c r="C7" s="73"/>
      <c r="D7" s="73"/>
      <c r="E7" s="73"/>
      <c r="F7" s="97"/>
      <c r="G7" s="296">
        <v>145642</v>
      </c>
      <c r="H7" s="297">
        <f>SUM(I7:J7)</f>
        <v>143542</v>
      </c>
      <c r="I7" s="199">
        <v>56858</v>
      </c>
      <c r="J7" s="298">
        <v>86684</v>
      </c>
      <c r="K7" s="299">
        <f>SUM(H7-G7)</f>
        <v>-2100</v>
      </c>
    </row>
    <row r="8" spans="1:11" ht="15" customHeight="1">
      <c r="A8" s="281">
        <v>2</v>
      </c>
      <c r="B8" s="187" t="s">
        <v>64</v>
      </c>
      <c r="C8" s="74"/>
      <c r="D8" s="74"/>
      <c r="E8" s="74"/>
      <c r="F8" s="98"/>
      <c r="G8" s="283">
        <v>57778</v>
      </c>
      <c r="H8" s="277">
        <f>SUM(I8:J8)</f>
        <v>55543</v>
      </c>
      <c r="I8" s="169">
        <v>34928</v>
      </c>
      <c r="J8" s="284">
        <v>20615</v>
      </c>
      <c r="K8" s="150">
        <f aca="true" t="shared" si="0" ref="K8:K44">SUM(H8-G8)</f>
        <v>-2235</v>
      </c>
    </row>
    <row r="9" spans="1:11" ht="15" customHeight="1">
      <c r="A9" s="281">
        <v>3</v>
      </c>
      <c r="B9" s="187" t="s">
        <v>65</v>
      </c>
      <c r="C9" s="74"/>
      <c r="D9" s="74"/>
      <c r="E9" s="74"/>
      <c r="F9" s="98"/>
      <c r="G9" s="283">
        <v>70431</v>
      </c>
      <c r="H9" s="277">
        <f aca="true" t="shared" si="1" ref="H9:H44">SUM(I9:J9)</f>
        <v>72546</v>
      </c>
      <c r="I9" s="169">
        <v>67624</v>
      </c>
      <c r="J9" s="284">
        <v>4922</v>
      </c>
      <c r="K9" s="150">
        <f t="shared" si="0"/>
        <v>2115</v>
      </c>
    </row>
    <row r="10" spans="1:11" ht="15" customHeight="1">
      <c r="A10" s="281">
        <v>4</v>
      </c>
      <c r="B10" s="271" t="s">
        <v>66</v>
      </c>
      <c r="C10" s="74"/>
      <c r="D10" s="74"/>
      <c r="E10" s="74"/>
      <c r="F10" s="98"/>
      <c r="G10" s="283">
        <v>85088</v>
      </c>
      <c r="H10" s="277">
        <f t="shared" si="1"/>
        <v>89428</v>
      </c>
      <c r="I10" s="169">
        <v>41</v>
      </c>
      <c r="J10" s="284">
        <v>89387</v>
      </c>
      <c r="K10" s="150">
        <f t="shared" si="0"/>
        <v>4340</v>
      </c>
    </row>
    <row r="11" spans="1:11" ht="15" customHeight="1">
      <c r="A11" s="281">
        <v>5</v>
      </c>
      <c r="B11" s="187" t="s">
        <v>67</v>
      </c>
      <c r="C11" s="74"/>
      <c r="D11" s="74"/>
      <c r="E11" s="74"/>
      <c r="F11" s="98"/>
      <c r="G11" s="283">
        <v>32200</v>
      </c>
      <c r="H11" s="277">
        <f t="shared" si="1"/>
        <v>32200</v>
      </c>
      <c r="I11" s="169">
        <v>22200</v>
      </c>
      <c r="J11" s="284">
        <v>10000</v>
      </c>
      <c r="K11" s="150">
        <f t="shared" si="0"/>
        <v>0</v>
      </c>
    </row>
    <row r="12" spans="1:11" ht="15" customHeight="1">
      <c r="A12" s="281">
        <v>6</v>
      </c>
      <c r="B12" s="187" t="s">
        <v>68</v>
      </c>
      <c r="C12" s="74"/>
      <c r="D12" s="74"/>
      <c r="E12" s="74"/>
      <c r="F12" s="98"/>
      <c r="G12" s="283">
        <v>5150</v>
      </c>
      <c r="H12" s="277">
        <f t="shared" si="1"/>
        <v>5150</v>
      </c>
      <c r="I12" s="169">
        <v>4490</v>
      </c>
      <c r="J12" s="284">
        <v>660</v>
      </c>
      <c r="K12" s="150">
        <f t="shared" si="0"/>
        <v>0</v>
      </c>
    </row>
    <row r="13" spans="1:11" ht="15" customHeight="1">
      <c r="A13" s="281">
        <v>7</v>
      </c>
      <c r="B13" s="272" t="s">
        <v>69</v>
      </c>
      <c r="C13" s="74"/>
      <c r="D13" s="74"/>
      <c r="E13" s="74"/>
      <c r="F13" s="98"/>
      <c r="G13" s="283">
        <v>27437</v>
      </c>
      <c r="H13" s="277">
        <f t="shared" si="1"/>
        <v>27437</v>
      </c>
      <c r="I13" s="169">
        <v>26923</v>
      </c>
      <c r="J13" s="284">
        <v>514</v>
      </c>
      <c r="K13" s="150">
        <f t="shared" si="0"/>
        <v>0</v>
      </c>
    </row>
    <row r="14" spans="1:11" ht="15" customHeight="1">
      <c r="A14" s="281">
        <v>8</v>
      </c>
      <c r="B14" s="187" t="s">
        <v>70</v>
      </c>
      <c r="C14" s="74"/>
      <c r="D14" s="74"/>
      <c r="E14" s="74"/>
      <c r="F14" s="98"/>
      <c r="G14" s="283">
        <v>87063</v>
      </c>
      <c r="H14" s="277">
        <f t="shared" si="1"/>
        <v>87063</v>
      </c>
      <c r="I14" s="169">
        <v>74611</v>
      </c>
      <c r="J14" s="284">
        <v>12452</v>
      </c>
      <c r="K14" s="150">
        <f t="shared" si="0"/>
        <v>0</v>
      </c>
    </row>
    <row r="15" spans="1:11" ht="15" customHeight="1">
      <c r="A15" s="281">
        <v>9</v>
      </c>
      <c r="B15" s="271" t="s">
        <v>71</v>
      </c>
      <c r="C15" s="74"/>
      <c r="D15" s="74"/>
      <c r="E15" s="74"/>
      <c r="F15" s="98"/>
      <c r="G15" s="283">
        <v>213324</v>
      </c>
      <c r="H15" s="277">
        <f t="shared" si="1"/>
        <v>213608</v>
      </c>
      <c r="I15" s="169">
        <v>164157</v>
      </c>
      <c r="J15" s="284">
        <v>49451</v>
      </c>
      <c r="K15" s="150">
        <f t="shared" si="0"/>
        <v>284</v>
      </c>
    </row>
    <row r="16" spans="1:11" ht="15" customHeight="1">
      <c r="A16" s="281">
        <v>10</v>
      </c>
      <c r="B16" s="187" t="s">
        <v>72</v>
      </c>
      <c r="C16" s="74"/>
      <c r="D16" s="74"/>
      <c r="E16" s="74"/>
      <c r="F16" s="98"/>
      <c r="G16" s="283">
        <v>74224</v>
      </c>
      <c r="H16" s="277">
        <f t="shared" si="1"/>
        <v>71724</v>
      </c>
      <c r="I16" s="169">
        <v>43774</v>
      </c>
      <c r="J16" s="284">
        <v>27950</v>
      </c>
      <c r="K16" s="150">
        <f t="shared" si="0"/>
        <v>-2500</v>
      </c>
    </row>
    <row r="17" spans="1:11" ht="15" customHeight="1">
      <c r="A17" s="281">
        <v>11</v>
      </c>
      <c r="B17" s="187" t="s">
        <v>73</v>
      </c>
      <c r="C17" s="74"/>
      <c r="D17" s="74"/>
      <c r="E17" s="74"/>
      <c r="F17" s="98"/>
      <c r="G17" s="283">
        <v>60629</v>
      </c>
      <c r="H17" s="277">
        <f t="shared" si="1"/>
        <v>60629</v>
      </c>
      <c r="I17" s="169">
        <v>33558</v>
      </c>
      <c r="J17" s="284">
        <v>27071</v>
      </c>
      <c r="K17" s="150">
        <f t="shared" si="0"/>
        <v>0</v>
      </c>
    </row>
    <row r="18" spans="1:11" ht="15" customHeight="1">
      <c r="A18" s="281">
        <v>12</v>
      </c>
      <c r="B18" s="187" t="s">
        <v>74</v>
      </c>
      <c r="C18" s="74"/>
      <c r="D18" s="74"/>
      <c r="E18" s="74"/>
      <c r="F18" s="98"/>
      <c r="G18" s="283">
        <v>14598</v>
      </c>
      <c r="H18" s="277">
        <f t="shared" si="1"/>
        <v>14598</v>
      </c>
      <c r="I18" s="169">
        <v>14063</v>
      </c>
      <c r="J18" s="284">
        <v>535</v>
      </c>
      <c r="K18" s="150">
        <f t="shared" si="0"/>
        <v>0</v>
      </c>
    </row>
    <row r="19" spans="1:11" ht="15" customHeight="1">
      <c r="A19" s="281">
        <v>13</v>
      </c>
      <c r="B19" s="273" t="s">
        <v>75</v>
      </c>
      <c r="C19" s="74"/>
      <c r="D19" s="74"/>
      <c r="E19" s="74"/>
      <c r="F19" s="98"/>
      <c r="G19" s="283">
        <v>1860</v>
      </c>
      <c r="H19" s="277">
        <f t="shared" si="1"/>
        <v>1860</v>
      </c>
      <c r="I19" s="169">
        <v>1470</v>
      </c>
      <c r="J19" s="284">
        <v>390</v>
      </c>
      <c r="K19" s="150">
        <f t="shared" si="0"/>
        <v>0</v>
      </c>
    </row>
    <row r="20" spans="1:11" ht="15" customHeight="1">
      <c r="A20" s="281">
        <v>14</v>
      </c>
      <c r="B20" s="272" t="s">
        <v>76</v>
      </c>
      <c r="C20" s="74"/>
      <c r="D20" s="74"/>
      <c r="E20" s="74"/>
      <c r="F20" s="98"/>
      <c r="G20" s="283">
        <v>33443</v>
      </c>
      <c r="H20" s="277">
        <f t="shared" si="1"/>
        <v>33443</v>
      </c>
      <c r="I20" s="169">
        <v>14704</v>
      </c>
      <c r="J20" s="284">
        <v>18739</v>
      </c>
      <c r="K20" s="150">
        <f t="shared" si="0"/>
        <v>0</v>
      </c>
    </row>
    <row r="21" spans="1:11" ht="15" customHeight="1">
      <c r="A21" s="281">
        <v>15</v>
      </c>
      <c r="B21" s="271" t="s">
        <v>77</v>
      </c>
      <c r="C21" s="74"/>
      <c r="D21" s="74"/>
      <c r="E21" s="74"/>
      <c r="F21" s="98"/>
      <c r="G21" s="283">
        <v>72056</v>
      </c>
      <c r="H21" s="277">
        <f t="shared" si="1"/>
        <v>73802</v>
      </c>
      <c r="I21" s="169">
        <v>48103</v>
      </c>
      <c r="J21" s="284">
        <v>25699</v>
      </c>
      <c r="K21" s="150">
        <f t="shared" si="0"/>
        <v>1746</v>
      </c>
    </row>
    <row r="22" spans="1:11" ht="15" customHeight="1">
      <c r="A22" s="281">
        <v>16</v>
      </c>
      <c r="B22" s="271" t="s">
        <v>78</v>
      </c>
      <c r="C22" s="74"/>
      <c r="D22" s="74"/>
      <c r="E22" s="74"/>
      <c r="F22" s="98"/>
      <c r="G22" s="283">
        <v>99902</v>
      </c>
      <c r="H22" s="277">
        <f t="shared" si="1"/>
        <v>99902</v>
      </c>
      <c r="I22" s="169">
        <v>99902</v>
      </c>
      <c r="J22" s="284"/>
      <c r="K22" s="150">
        <f t="shared" si="0"/>
        <v>0</v>
      </c>
    </row>
    <row r="23" spans="1:11" ht="15" customHeight="1">
      <c r="A23" s="281">
        <v>17</v>
      </c>
      <c r="B23" s="271" t="s">
        <v>79</v>
      </c>
      <c r="C23" s="74"/>
      <c r="D23" s="74"/>
      <c r="E23" s="74"/>
      <c r="F23" s="98"/>
      <c r="G23" s="283">
        <v>27550</v>
      </c>
      <c r="H23" s="277">
        <f t="shared" si="1"/>
        <v>27750</v>
      </c>
      <c r="I23" s="169">
        <v>11170</v>
      </c>
      <c r="J23" s="284">
        <v>16580</v>
      </c>
      <c r="K23" s="150">
        <f t="shared" si="0"/>
        <v>200</v>
      </c>
    </row>
    <row r="24" spans="1:11" ht="15" customHeight="1">
      <c r="A24" s="281">
        <v>18</v>
      </c>
      <c r="B24" s="271" t="s">
        <v>80</v>
      </c>
      <c r="C24" s="74"/>
      <c r="D24" s="74"/>
      <c r="E24" s="74"/>
      <c r="F24" s="98"/>
      <c r="G24" s="283">
        <v>7800</v>
      </c>
      <c r="H24" s="277">
        <f t="shared" si="1"/>
        <v>7800</v>
      </c>
      <c r="I24" s="169">
        <v>5592</v>
      </c>
      <c r="J24" s="284">
        <v>2208</v>
      </c>
      <c r="K24" s="150">
        <f t="shared" si="0"/>
        <v>0</v>
      </c>
    </row>
    <row r="25" spans="1:11" ht="15" customHeight="1">
      <c r="A25" s="281">
        <v>19</v>
      </c>
      <c r="B25" s="271" t="s">
        <v>81</v>
      </c>
      <c r="C25" s="74"/>
      <c r="D25" s="74"/>
      <c r="E25" s="74"/>
      <c r="F25" s="98"/>
      <c r="G25" s="283">
        <v>39865</v>
      </c>
      <c r="H25" s="277">
        <f t="shared" si="1"/>
        <v>39865</v>
      </c>
      <c r="I25" s="169">
        <v>37735</v>
      </c>
      <c r="J25" s="284">
        <v>2130</v>
      </c>
      <c r="K25" s="150">
        <f t="shared" si="0"/>
        <v>0</v>
      </c>
    </row>
    <row r="26" spans="1:11" ht="15" customHeight="1">
      <c r="A26" s="334">
        <v>20</v>
      </c>
      <c r="B26" s="335" t="s">
        <v>82</v>
      </c>
      <c r="C26" s="75"/>
      <c r="D26" s="75"/>
      <c r="E26" s="75"/>
      <c r="F26" s="99"/>
      <c r="G26" s="311">
        <v>4756</v>
      </c>
      <c r="H26" s="312">
        <f t="shared" si="1"/>
        <v>4756</v>
      </c>
      <c r="I26" s="171">
        <v>2406</v>
      </c>
      <c r="J26" s="313">
        <v>2350</v>
      </c>
      <c r="K26" s="314">
        <f t="shared" si="0"/>
        <v>0</v>
      </c>
    </row>
    <row r="27" spans="1:11" ht="15" customHeight="1">
      <c r="A27" s="316" t="s">
        <v>169</v>
      </c>
      <c r="B27" s="337" t="s">
        <v>83</v>
      </c>
      <c r="C27" s="318"/>
      <c r="D27" s="318"/>
      <c r="E27" s="318"/>
      <c r="F27" s="319"/>
      <c r="G27" s="320">
        <v>18500</v>
      </c>
      <c r="H27" s="321">
        <f t="shared" si="1"/>
        <v>18500</v>
      </c>
      <c r="I27" s="322">
        <v>18500</v>
      </c>
      <c r="J27" s="338"/>
      <c r="K27" s="324">
        <f t="shared" si="0"/>
        <v>0</v>
      </c>
    </row>
    <row r="28" spans="1:11" ht="15" customHeight="1">
      <c r="A28" s="316" t="s">
        <v>171</v>
      </c>
      <c r="B28" s="317" t="s">
        <v>84</v>
      </c>
      <c r="C28" s="318"/>
      <c r="D28" s="318"/>
      <c r="E28" s="318"/>
      <c r="F28" s="319"/>
      <c r="G28" s="320">
        <f>SUM(G29:G36)</f>
        <v>197132</v>
      </c>
      <c r="H28" s="321">
        <f>SUM(H29:H36)</f>
        <v>197132</v>
      </c>
      <c r="I28" s="322">
        <f>SUM(I29:I36)</f>
        <v>196482</v>
      </c>
      <c r="J28" s="323">
        <f>SUM(J29:J36)</f>
        <v>650</v>
      </c>
      <c r="K28" s="324">
        <f t="shared" si="0"/>
        <v>0</v>
      </c>
    </row>
    <row r="29" spans="1:11" ht="15" customHeight="1">
      <c r="A29" s="315"/>
      <c r="B29" s="196" t="s">
        <v>46</v>
      </c>
      <c r="C29" s="73"/>
      <c r="D29" s="73"/>
      <c r="E29" s="73"/>
      <c r="F29" s="97"/>
      <c r="G29" s="296">
        <v>1800</v>
      </c>
      <c r="H29" s="297">
        <f t="shared" si="1"/>
        <v>1800</v>
      </c>
      <c r="I29" s="199">
        <v>1800</v>
      </c>
      <c r="J29" s="298"/>
      <c r="K29" s="299">
        <f t="shared" si="0"/>
        <v>0</v>
      </c>
    </row>
    <row r="30" spans="1:11" ht="15" customHeight="1">
      <c r="A30" s="282"/>
      <c r="B30" s="181" t="s">
        <v>47</v>
      </c>
      <c r="C30" s="74"/>
      <c r="D30" s="74"/>
      <c r="E30" s="74"/>
      <c r="F30" s="98"/>
      <c r="G30" s="283">
        <v>172851</v>
      </c>
      <c r="H30" s="277">
        <f t="shared" si="1"/>
        <v>172851</v>
      </c>
      <c r="I30" s="169">
        <v>172851</v>
      </c>
      <c r="J30" s="284"/>
      <c r="K30" s="150">
        <f t="shared" si="0"/>
        <v>0</v>
      </c>
    </row>
    <row r="31" spans="1:11" ht="15" customHeight="1">
      <c r="A31" s="282"/>
      <c r="B31" s="181" t="s">
        <v>48</v>
      </c>
      <c r="C31" s="74"/>
      <c r="D31" s="74"/>
      <c r="E31" s="74"/>
      <c r="F31" s="98"/>
      <c r="G31" s="283">
        <v>1099</v>
      </c>
      <c r="H31" s="277">
        <f t="shared" si="1"/>
        <v>1099</v>
      </c>
      <c r="I31" s="169">
        <v>1099</v>
      </c>
      <c r="J31" s="284"/>
      <c r="K31" s="150">
        <f t="shared" si="0"/>
        <v>0</v>
      </c>
    </row>
    <row r="32" spans="1:11" ht="15" customHeight="1">
      <c r="A32" s="282"/>
      <c r="B32" s="181" t="s">
        <v>49</v>
      </c>
      <c r="C32" s="74"/>
      <c r="D32" s="74"/>
      <c r="E32" s="74"/>
      <c r="F32" s="98"/>
      <c r="G32" s="283">
        <v>17841</v>
      </c>
      <c r="H32" s="277">
        <f t="shared" si="1"/>
        <v>17841</v>
      </c>
      <c r="I32" s="169">
        <v>17191</v>
      </c>
      <c r="J32" s="284">
        <v>650</v>
      </c>
      <c r="K32" s="150">
        <f t="shared" si="0"/>
        <v>0</v>
      </c>
    </row>
    <row r="33" spans="1:11" ht="15" customHeight="1">
      <c r="A33" s="282"/>
      <c r="B33" s="187" t="s">
        <v>50</v>
      </c>
      <c r="C33" s="74"/>
      <c r="D33" s="74"/>
      <c r="E33" s="74"/>
      <c r="F33" s="98"/>
      <c r="G33" s="283">
        <v>1785</v>
      </c>
      <c r="H33" s="277">
        <f t="shared" si="1"/>
        <v>1785</v>
      </c>
      <c r="I33" s="169">
        <v>1785</v>
      </c>
      <c r="J33" s="284"/>
      <c r="K33" s="150">
        <f t="shared" si="0"/>
        <v>0</v>
      </c>
    </row>
    <row r="34" spans="1:11" ht="15" customHeight="1">
      <c r="A34" s="282"/>
      <c r="B34" s="181" t="s">
        <v>51</v>
      </c>
      <c r="C34" s="74"/>
      <c r="D34" s="74"/>
      <c r="E34" s="74"/>
      <c r="F34" s="98"/>
      <c r="G34" s="283">
        <v>792</v>
      </c>
      <c r="H34" s="277">
        <f t="shared" si="1"/>
        <v>792</v>
      </c>
      <c r="I34" s="169">
        <v>792</v>
      </c>
      <c r="J34" s="284"/>
      <c r="K34" s="150">
        <f t="shared" si="0"/>
        <v>0</v>
      </c>
    </row>
    <row r="35" spans="1:11" ht="15" customHeight="1">
      <c r="A35" s="282"/>
      <c r="B35" s="181" t="s">
        <v>52</v>
      </c>
      <c r="C35" s="74"/>
      <c r="D35" s="74"/>
      <c r="E35" s="74"/>
      <c r="F35" s="98"/>
      <c r="G35" s="283">
        <v>276</v>
      </c>
      <c r="H35" s="277">
        <f t="shared" si="1"/>
        <v>276</v>
      </c>
      <c r="I35" s="169">
        <v>276</v>
      </c>
      <c r="J35" s="284"/>
      <c r="K35" s="150">
        <f t="shared" si="0"/>
        <v>0</v>
      </c>
    </row>
    <row r="36" spans="1:11" ht="15" customHeight="1">
      <c r="A36" s="309"/>
      <c r="B36" s="209" t="s">
        <v>53</v>
      </c>
      <c r="C36" s="75"/>
      <c r="D36" s="75"/>
      <c r="E36" s="75"/>
      <c r="F36" s="99"/>
      <c r="G36" s="311">
        <v>688</v>
      </c>
      <c r="H36" s="312">
        <f t="shared" si="1"/>
        <v>688</v>
      </c>
      <c r="I36" s="171">
        <v>688</v>
      </c>
      <c r="J36" s="313"/>
      <c r="K36" s="314">
        <f t="shared" si="0"/>
        <v>0</v>
      </c>
    </row>
    <row r="37" spans="1:11" ht="15" customHeight="1">
      <c r="A37" s="316" t="s">
        <v>180</v>
      </c>
      <c r="B37" s="317" t="s">
        <v>182</v>
      </c>
      <c r="C37" s="318"/>
      <c r="D37" s="318"/>
      <c r="E37" s="318"/>
      <c r="F37" s="319"/>
      <c r="G37" s="320">
        <f>SUM(G38:G40)</f>
        <v>7802</v>
      </c>
      <c r="H37" s="321">
        <f>SUM(H38:H40)</f>
        <v>7802</v>
      </c>
      <c r="I37" s="322">
        <f>SUM(I38:I40)</f>
        <v>7786</v>
      </c>
      <c r="J37" s="336">
        <f>SUM(J38:J40)</f>
        <v>16</v>
      </c>
      <c r="K37" s="324">
        <f t="shared" si="0"/>
        <v>0</v>
      </c>
    </row>
    <row r="38" spans="1:11" ht="15" customHeight="1">
      <c r="A38" s="315"/>
      <c r="B38" s="295" t="s">
        <v>55</v>
      </c>
      <c r="C38" s="73"/>
      <c r="D38" s="73"/>
      <c r="E38" s="73"/>
      <c r="F38" s="97"/>
      <c r="G38" s="296">
        <v>263</v>
      </c>
      <c r="H38" s="297">
        <f t="shared" si="1"/>
        <v>263</v>
      </c>
      <c r="I38" s="199">
        <v>263</v>
      </c>
      <c r="J38" s="298"/>
      <c r="K38" s="299">
        <f t="shared" si="0"/>
        <v>0</v>
      </c>
    </row>
    <row r="39" spans="1:11" ht="15" customHeight="1">
      <c r="A39" s="282"/>
      <c r="B39" s="187" t="s">
        <v>56</v>
      </c>
      <c r="C39" s="74"/>
      <c r="D39" s="74"/>
      <c r="E39" s="74"/>
      <c r="F39" s="98"/>
      <c r="G39" s="283">
        <v>1252</v>
      </c>
      <c r="H39" s="277">
        <f t="shared" si="1"/>
        <v>1252</v>
      </c>
      <c r="I39" s="169">
        <v>1252</v>
      </c>
      <c r="J39" s="284"/>
      <c r="K39" s="150">
        <f t="shared" si="0"/>
        <v>0</v>
      </c>
    </row>
    <row r="40" spans="1:11" ht="15" customHeight="1">
      <c r="A40" s="309"/>
      <c r="B40" s="310" t="s">
        <v>85</v>
      </c>
      <c r="C40" s="75"/>
      <c r="D40" s="75"/>
      <c r="E40" s="75"/>
      <c r="F40" s="99"/>
      <c r="G40" s="311">
        <v>6287</v>
      </c>
      <c r="H40" s="312">
        <f t="shared" si="1"/>
        <v>6287</v>
      </c>
      <c r="I40" s="171">
        <v>6271</v>
      </c>
      <c r="J40" s="313">
        <v>16</v>
      </c>
      <c r="K40" s="314">
        <f t="shared" si="0"/>
        <v>0</v>
      </c>
    </row>
    <row r="41" spans="1:11" ht="15" customHeight="1">
      <c r="A41" s="316" t="s">
        <v>181</v>
      </c>
      <c r="B41" s="317" t="s">
        <v>124</v>
      </c>
      <c r="C41" s="318"/>
      <c r="D41" s="318"/>
      <c r="E41" s="318"/>
      <c r="F41" s="319"/>
      <c r="G41" s="320">
        <f>SUM(G42:G43)</f>
        <v>17603</v>
      </c>
      <c r="H41" s="321">
        <f>SUM(H42:H43)</f>
        <v>17603</v>
      </c>
      <c r="I41" s="322">
        <f>SUM(I42:I43)</f>
        <v>17568</v>
      </c>
      <c r="J41" s="323">
        <f>SUM(J42:J43)</f>
        <v>35</v>
      </c>
      <c r="K41" s="324">
        <f t="shared" si="0"/>
        <v>0</v>
      </c>
    </row>
    <row r="42" spans="1:11" ht="15" customHeight="1">
      <c r="A42" s="315"/>
      <c r="B42" s="295" t="s">
        <v>47</v>
      </c>
      <c r="C42" s="73"/>
      <c r="D42" s="73"/>
      <c r="E42" s="73"/>
      <c r="F42" s="97"/>
      <c r="G42" s="296">
        <v>8413</v>
      </c>
      <c r="H42" s="297">
        <f t="shared" si="1"/>
        <v>8413</v>
      </c>
      <c r="I42" s="199">
        <v>8378</v>
      </c>
      <c r="J42" s="298">
        <v>35</v>
      </c>
      <c r="K42" s="299">
        <f t="shared" si="0"/>
        <v>0</v>
      </c>
    </row>
    <row r="43" spans="1:11" ht="15" customHeight="1">
      <c r="A43" s="309"/>
      <c r="B43" s="310" t="s">
        <v>49</v>
      </c>
      <c r="C43" s="75"/>
      <c r="D43" s="75"/>
      <c r="E43" s="75"/>
      <c r="F43" s="99"/>
      <c r="G43" s="311">
        <v>9190</v>
      </c>
      <c r="H43" s="312">
        <f t="shared" si="1"/>
        <v>9190</v>
      </c>
      <c r="I43" s="171">
        <v>9190</v>
      </c>
      <c r="J43" s="313"/>
      <c r="K43" s="314">
        <f t="shared" si="0"/>
        <v>0</v>
      </c>
    </row>
    <row r="44" spans="1:11" ht="15" customHeight="1">
      <c r="A44" s="325" t="s">
        <v>174</v>
      </c>
      <c r="B44" s="326" t="s">
        <v>125</v>
      </c>
      <c r="C44" s="327"/>
      <c r="D44" s="327"/>
      <c r="E44" s="327"/>
      <c r="F44" s="328"/>
      <c r="G44" s="329">
        <v>2517</v>
      </c>
      <c r="H44" s="330">
        <f t="shared" si="1"/>
        <v>2517</v>
      </c>
      <c r="I44" s="331">
        <v>2517</v>
      </c>
      <c r="J44" s="332"/>
      <c r="K44" s="333">
        <f t="shared" si="0"/>
        <v>0</v>
      </c>
    </row>
    <row r="45" spans="1:12" ht="19.5" customHeight="1">
      <c r="A45" s="24" t="s">
        <v>151</v>
      </c>
      <c r="B45" s="17"/>
      <c r="C45" s="111"/>
      <c r="D45" s="111"/>
      <c r="E45" s="111"/>
      <c r="F45" s="111"/>
      <c r="G45" s="10">
        <f>SUM(G44+G41+G37+G28+G27+G6)</f>
        <v>1404350</v>
      </c>
      <c r="H45" s="78">
        <f>SUM(H44+H41+H37+H28+H27+H6)</f>
        <v>1406200</v>
      </c>
      <c r="I45" s="54">
        <f>SUM(I44+I41+I37+I28+I27+I6)</f>
        <v>1007162</v>
      </c>
      <c r="J45" s="285">
        <f>SUM(J44+J41+J37+J28+J27+J6)</f>
        <v>399038</v>
      </c>
      <c r="K45" s="151">
        <f>SUM(K44+K41+K37+K28+K27+K6)</f>
        <v>1850</v>
      </c>
      <c r="L45" s="6"/>
    </row>
    <row r="46" ht="12.75">
      <c r="K46" s="106"/>
    </row>
  </sheetData>
  <sheetProtection/>
  <printOptions/>
  <pageMargins left="0.75" right="0.29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29">
      <selection activeCell="I29" sqref="I29"/>
    </sheetView>
  </sheetViews>
  <sheetFormatPr defaultColWidth="9.140625" defaultRowHeight="12.75"/>
  <cols>
    <col min="1" max="1" width="41.00390625" style="0" customWidth="1"/>
    <col min="2" max="2" width="10.421875" style="0" hidden="1" customWidth="1"/>
    <col min="3" max="3" width="0" style="0" hidden="1" customWidth="1"/>
    <col min="4" max="4" width="5.00390625" style="0" hidden="1" customWidth="1"/>
    <col min="5" max="5" width="11.7109375" style="0" customWidth="1"/>
    <col min="6" max="6" width="11.28125" style="0" customWidth="1"/>
    <col min="7" max="7" width="7.00390625" style="1" customWidth="1"/>
  </cols>
  <sheetData>
    <row r="1" spans="5:7" ht="12.75">
      <c r="E1" s="5"/>
      <c r="G1" s="44" t="s">
        <v>58</v>
      </c>
    </row>
    <row r="2" spans="5:7" ht="12.75">
      <c r="E2" s="5"/>
      <c r="G2" s="44" t="s">
        <v>86</v>
      </c>
    </row>
    <row r="3" spans="1:7" ht="15.75">
      <c r="A3" s="82" t="s">
        <v>87</v>
      </c>
      <c r="B3" s="68"/>
      <c r="C3" s="7" t="s">
        <v>111</v>
      </c>
      <c r="D3" s="4" t="s">
        <v>59</v>
      </c>
      <c r="E3" s="114" t="s">
        <v>123</v>
      </c>
      <c r="F3" s="114" t="s">
        <v>123</v>
      </c>
      <c r="G3" s="131"/>
    </row>
    <row r="4" spans="1:7" ht="15.75">
      <c r="A4" s="92"/>
      <c r="B4" s="69"/>
      <c r="C4" s="21">
        <v>2008</v>
      </c>
      <c r="D4" s="8"/>
      <c r="E4" s="115">
        <v>2008</v>
      </c>
      <c r="F4" s="115">
        <v>2008</v>
      </c>
      <c r="G4" s="132" t="s">
        <v>138</v>
      </c>
    </row>
    <row r="5" spans="1:7" ht="18.75">
      <c r="A5" s="85"/>
      <c r="B5" s="70"/>
      <c r="C5" s="9"/>
      <c r="D5" s="9" t="s">
        <v>60</v>
      </c>
      <c r="E5" s="116" t="s">
        <v>166</v>
      </c>
      <c r="F5" s="116" t="s">
        <v>160</v>
      </c>
      <c r="G5" s="133"/>
    </row>
    <row r="6" spans="1:9" ht="17.25" customHeight="1">
      <c r="A6" s="96" t="s">
        <v>98</v>
      </c>
      <c r="B6" s="89"/>
      <c r="C6" s="71">
        <f>SUM(C7:C15)</f>
        <v>3880</v>
      </c>
      <c r="D6" s="105">
        <f>SUM(D7:D15)</f>
        <v>3880</v>
      </c>
      <c r="E6" s="117">
        <f>SUM(E15+E10+E8)</f>
        <v>162943</v>
      </c>
      <c r="F6" s="117">
        <f>SUM(F15+F10+F8)</f>
        <v>162943</v>
      </c>
      <c r="G6" s="130">
        <f>SUM(F6-E6)</f>
        <v>0</v>
      </c>
      <c r="I6" s="6"/>
    </row>
    <row r="7" spans="1:7" ht="12.75" hidden="1">
      <c r="A7" s="72" t="s">
        <v>88</v>
      </c>
      <c r="B7" s="57"/>
      <c r="C7" s="57"/>
      <c r="D7" s="339"/>
      <c r="E7" s="118"/>
      <c r="F7" s="118"/>
      <c r="G7" s="134"/>
    </row>
    <row r="8" spans="1:7" ht="15" customHeight="1">
      <c r="A8" s="352" t="s">
        <v>112</v>
      </c>
      <c r="B8" s="353"/>
      <c r="C8" s="353"/>
      <c r="D8" s="354"/>
      <c r="E8" s="355">
        <f>SUM(E9)</f>
        <v>69336</v>
      </c>
      <c r="F8" s="356">
        <f>SUM(F9)</f>
        <v>69336</v>
      </c>
      <c r="G8" s="357">
        <f aca="true" t="shared" si="0" ref="G8:G18">SUM(F8-E8)</f>
        <v>0</v>
      </c>
    </row>
    <row r="9" spans="1:7" ht="15" customHeight="1">
      <c r="A9" s="358" t="s">
        <v>113</v>
      </c>
      <c r="B9" s="359"/>
      <c r="C9" s="359"/>
      <c r="D9" s="360"/>
      <c r="E9" s="361">
        <v>69336</v>
      </c>
      <c r="F9" s="362">
        <v>69336</v>
      </c>
      <c r="G9" s="347">
        <f t="shared" si="0"/>
        <v>0</v>
      </c>
    </row>
    <row r="10" spans="1:7" s="22" customFormat="1" ht="15" customHeight="1">
      <c r="A10" s="364" t="s">
        <v>114</v>
      </c>
      <c r="B10" s="365"/>
      <c r="C10" s="365"/>
      <c r="D10" s="366"/>
      <c r="E10" s="320">
        <f>SUM(E11:E14)</f>
        <v>8559</v>
      </c>
      <c r="F10" s="367">
        <f>SUM(F11:F14)</f>
        <v>8559</v>
      </c>
      <c r="G10" s="368">
        <f t="shared" si="0"/>
        <v>0</v>
      </c>
    </row>
    <row r="11" spans="1:7" ht="15" customHeight="1">
      <c r="A11" s="81" t="s">
        <v>115</v>
      </c>
      <c r="B11" s="84"/>
      <c r="C11" s="84"/>
      <c r="D11" s="122"/>
      <c r="E11" s="296">
        <v>2517</v>
      </c>
      <c r="F11" s="200">
        <v>2517</v>
      </c>
      <c r="G11" s="351">
        <f t="shared" si="0"/>
        <v>0</v>
      </c>
    </row>
    <row r="12" spans="1:7" ht="15" customHeight="1">
      <c r="A12" s="66" t="s">
        <v>55</v>
      </c>
      <c r="B12" s="59"/>
      <c r="C12" s="59"/>
      <c r="D12" s="123"/>
      <c r="E12" s="283">
        <v>13</v>
      </c>
      <c r="F12" s="119">
        <v>13</v>
      </c>
      <c r="G12" s="135">
        <f t="shared" si="0"/>
        <v>0</v>
      </c>
    </row>
    <row r="13" spans="1:7" ht="15" customHeight="1">
      <c r="A13" s="66" t="s">
        <v>116</v>
      </c>
      <c r="B13" s="59"/>
      <c r="C13" s="59"/>
      <c r="D13" s="123"/>
      <c r="E13" s="283">
        <v>1800</v>
      </c>
      <c r="F13" s="119">
        <v>1800</v>
      </c>
      <c r="G13" s="135">
        <f t="shared" si="0"/>
        <v>0</v>
      </c>
    </row>
    <row r="14" spans="1:7" ht="15" customHeight="1">
      <c r="A14" s="104" t="s">
        <v>117</v>
      </c>
      <c r="B14" s="87"/>
      <c r="C14" s="87"/>
      <c r="D14" s="124"/>
      <c r="E14" s="311">
        <v>4229</v>
      </c>
      <c r="F14" s="120">
        <v>4229</v>
      </c>
      <c r="G14" s="363">
        <f t="shared" si="0"/>
        <v>0</v>
      </c>
    </row>
    <row r="15" spans="1:7" ht="15" customHeight="1">
      <c r="A15" s="369" t="s">
        <v>89</v>
      </c>
      <c r="B15" s="370"/>
      <c r="C15" s="371">
        <v>3880</v>
      </c>
      <c r="D15" s="372">
        <v>3880</v>
      </c>
      <c r="E15" s="320">
        <f>SUM(E16:E18)</f>
        <v>85048</v>
      </c>
      <c r="F15" s="367">
        <f>SUM(F16:F18)</f>
        <v>85048</v>
      </c>
      <c r="G15" s="368">
        <f t="shared" si="0"/>
        <v>0</v>
      </c>
    </row>
    <row r="16" spans="1:7" ht="15" customHeight="1">
      <c r="A16" s="80" t="s">
        <v>90</v>
      </c>
      <c r="B16" s="84"/>
      <c r="C16" s="83">
        <v>0</v>
      </c>
      <c r="D16" s="122"/>
      <c r="E16" s="296">
        <v>24600</v>
      </c>
      <c r="F16" s="200">
        <v>24600</v>
      </c>
      <c r="G16" s="351">
        <f t="shared" si="0"/>
        <v>0</v>
      </c>
    </row>
    <row r="17" spans="1:7" ht="15" customHeight="1">
      <c r="A17" s="66" t="s">
        <v>91</v>
      </c>
      <c r="B17" s="59"/>
      <c r="C17" s="61">
        <v>3880</v>
      </c>
      <c r="D17" s="123"/>
      <c r="E17" s="283">
        <v>6448</v>
      </c>
      <c r="F17" s="119">
        <v>6448</v>
      </c>
      <c r="G17" s="135">
        <f t="shared" si="0"/>
        <v>0</v>
      </c>
    </row>
    <row r="18" spans="1:7" s="22" customFormat="1" ht="15" customHeight="1">
      <c r="A18" s="104" t="s">
        <v>154</v>
      </c>
      <c r="B18" s="93"/>
      <c r="C18" s="94"/>
      <c r="D18" s="340"/>
      <c r="E18" s="311">
        <v>54000</v>
      </c>
      <c r="F18" s="120">
        <v>54000</v>
      </c>
      <c r="G18" s="135">
        <f t="shared" si="0"/>
        <v>0</v>
      </c>
    </row>
    <row r="19" spans="1:9" ht="17.25" customHeight="1">
      <c r="A19" s="96" t="s">
        <v>103</v>
      </c>
      <c r="B19" s="89"/>
      <c r="C19" s="71">
        <f>SUM(C20)</f>
        <v>40600</v>
      </c>
      <c r="D19" s="341"/>
      <c r="E19" s="117">
        <v>40600</v>
      </c>
      <c r="F19" s="117">
        <v>40600</v>
      </c>
      <c r="G19" s="113">
        <v>0</v>
      </c>
      <c r="I19" s="6"/>
    </row>
    <row r="20" spans="1:7" ht="18" customHeight="1">
      <c r="A20" s="90" t="s">
        <v>92</v>
      </c>
      <c r="B20" s="95"/>
      <c r="C20" s="91">
        <v>40600</v>
      </c>
      <c r="D20" s="342"/>
      <c r="E20" s="343">
        <v>40600</v>
      </c>
      <c r="F20" s="121">
        <v>40600</v>
      </c>
      <c r="G20" s="129">
        <v>0</v>
      </c>
    </row>
    <row r="21" ht="12.75">
      <c r="G21" s="107"/>
    </row>
    <row r="22" ht="12.75">
      <c r="G22" s="107"/>
    </row>
    <row r="23" spans="1:7" ht="18.75">
      <c r="A23" s="30" t="s">
        <v>93</v>
      </c>
      <c r="G23" s="107"/>
    </row>
    <row r="24" spans="1:7" ht="14.25">
      <c r="A24" s="31" t="s">
        <v>163</v>
      </c>
      <c r="G24" s="107"/>
    </row>
    <row r="25" spans="5:7" ht="12.75">
      <c r="E25" s="5"/>
      <c r="G25" s="44" t="s">
        <v>58</v>
      </c>
    </row>
    <row r="26" spans="5:7" ht="12.75">
      <c r="E26" s="3"/>
      <c r="G26" s="44" t="s">
        <v>94</v>
      </c>
    </row>
    <row r="27" spans="1:7" s="1" customFormat="1" ht="15.75">
      <c r="A27" s="82"/>
      <c r="B27" s="56" t="s">
        <v>109</v>
      </c>
      <c r="C27" s="4" t="s">
        <v>59</v>
      </c>
      <c r="D27" s="15"/>
      <c r="E27" s="114" t="s">
        <v>123</v>
      </c>
      <c r="F27" s="114" t="s">
        <v>123</v>
      </c>
      <c r="G27" s="345"/>
    </row>
    <row r="28" spans="1:7" s="1" customFormat="1" ht="12.75">
      <c r="A28" s="76" t="s">
        <v>184</v>
      </c>
      <c r="B28" s="14" t="s">
        <v>110</v>
      </c>
      <c r="C28" s="8"/>
      <c r="D28" s="14"/>
      <c r="E28" s="115">
        <v>2008</v>
      </c>
      <c r="F28" s="115">
        <v>2008</v>
      </c>
      <c r="G28" s="132" t="s">
        <v>138</v>
      </c>
    </row>
    <row r="29" spans="1:7" s="1" customFormat="1" ht="15.75" customHeight="1">
      <c r="A29" s="85"/>
      <c r="B29" s="16"/>
      <c r="C29" s="9" t="s">
        <v>60</v>
      </c>
      <c r="D29" s="16" t="s">
        <v>61</v>
      </c>
      <c r="E29" s="116" t="s">
        <v>166</v>
      </c>
      <c r="F29" s="116" t="s">
        <v>164</v>
      </c>
      <c r="G29" s="346"/>
    </row>
    <row r="30" spans="1:7" s="1" customFormat="1" ht="19.5" customHeight="1">
      <c r="A30" s="80" t="s">
        <v>95</v>
      </c>
      <c r="B30" s="83">
        <v>1055067</v>
      </c>
      <c r="C30" s="84"/>
      <c r="D30" s="122"/>
      <c r="E30" s="296">
        <v>1130319</v>
      </c>
      <c r="F30" s="350">
        <f>SUM(Príjmy!I82)</f>
        <v>1132169</v>
      </c>
      <c r="G30" s="347">
        <f>SUM(F30-E30)</f>
        <v>1850</v>
      </c>
    </row>
    <row r="31" spans="1:7" s="1" customFormat="1" ht="19.5" customHeight="1">
      <c r="A31" s="79" t="s">
        <v>96</v>
      </c>
      <c r="B31" s="86">
        <v>259233</v>
      </c>
      <c r="C31" s="87"/>
      <c r="D31" s="124"/>
      <c r="E31" s="311">
        <v>151688</v>
      </c>
      <c r="F31" s="120">
        <f>SUM(Príjmy!J82)</f>
        <v>151688</v>
      </c>
      <c r="G31" s="347">
        <f>SUM(F31-E31)</f>
        <v>0</v>
      </c>
    </row>
    <row r="32" spans="1:10" s="1" customFormat="1" ht="19.5" customHeight="1">
      <c r="A32" s="369" t="s">
        <v>97</v>
      </c>
      <c r="B32" s="371">
        <f>SUM(B30:B31)</f>
        <v>1314300</v>
      </c>
      <c r="C32" s="371">
        <f>SUM(C30:C31)</f>
        <v>0</v>
      </c>
      <c r="D32" s="372">
        <f>SUM(D30:D31)</f>
        <v>0</v>
      </c>
      <c r="E32" s="320">
        <f>SUM(E30:E31)</f>
        <v>1282007</v>
      </c>
      <c r="F32" s="367">
        <f>SUM(F30:F31)</f>
        <v>1283857</v>
      </c>
      <c r="G32" s="375">
        <f>SUM(F32-E32)</f>
        <v>1850</v>
      </c>
      <c r="I32" s="40"/>
      <c r="J32" s="40"/>
    </row>
    <row r="33" spans="1:7" s="1" customFormat="1" ht="19.5" customHeight="1">
      <c r="A33" s="373" t="s">
        <v>98</v>
      </c>
      <c r="B33" s="374">
        <v>3880</v>
      </c>
      <c r="C33" s="359"/>
      <c r="D33" s="360"/>
      <c r="E33" s="361">
        <v>162943</v>
      </c>
      <c r="F33" s="362">
        <f>SUM(F6)</f>
        <v>162943</v>
      </c>
      <c r="G33" s="347">
        <f>SUM(F33-E33)</f>
        <v>0</v>
      </c>
    </row>
    <row r="34" spans="1:7" s="1" customFormat="1" ht="19.5" customHeight="1">
      <c r="A34" s="88" t="s">
        <v>99</v>
      </c>
      <c r="B34" s="78">
        <f aca="true" t="shared" si="1" ref="B34:G34">SUM(B32:B33)</f>
        <v>1318180</v>
      </c>
      <c r="C34" s="48">
        <f t="shared" si="1"/>
        <v>0</v>
      </c>
      <c r="D34" s="77">
        <f t="shared" si="1"/>
        <v>0</v>
      </c>
      <c r="E34" s="10">
        <f t="shared" si="1"/>
        <v>1444950</v>
      </c>
      <c r="F34" s="10">
        <f t="shared" si="1"/>
        <v>1446800</v>
      </c>
      <c r="G34" s="348">
        <f t="shared" si="1"/>
        <v>1850</v>
      </c>
    </row>
    <row r="35" spans="1:7" s="1" customFormat="1" ht="19.5" customHeight="1">
      <c r="A35" s="81" t="s">
        <v>100</v>
      </c>
      <c r="B35" s="83">
        <v>916183</v>
      </c>
      <c r="C35" s="84"/>
      <c r="D35" s="122"/>
      <c r="E35" s="296">
        <v>1000801</v>
      </c>
      <c r="F35" s="200">
        <f>SUM(výdavky!I45)</f>
        <v>1007162</v>
      </c>
      <c r="G35" s="347">
        <f>SUM(F35-E35)</f>
        <v>6361</v>
      </c>
    </row>
    <row r="36" spans="1:7" s="1" customFormat="1" ht="19.5" customHeight="1">
      <c r="A36" s="79" t="s">
        <v>101</v>
      </c>
      <c r="B36" s="86">
        <v>361397</v>
      </c>
      <c r="C36" s="87"/>
      <c r="D36" s="124"/>
      <c r="E36" s="311">
        <v>403549</v>
      </c>
      <c r="F36" s="120">
        <f>SUM(výdavky!J45)</f>
        <v>399038</v>
      </c>
      <c r="G36" s="347">
        <f>SUM(F36-E36)</f>
        <v>-4511</v>
      </c>
    </row>
    <row r="37" spans="1:10" s="1" customFormat="1" ht="19.5" customHeight="1">
      <c r="A37" s="376" t="s">
        <v>102</v>
      </c>
      <c r="B37" s="371">
        <f>SUM(B35:B36)</f>
        <v>1277580</v>
      </c>
      <c r="C37" s="371">
        <f>SUM(C35:C36)</f>
        <v>0</v>
      </c>
      <c r="D37" s="372">
        <f>SUM(D35:D36)</f>
        <v>0</v>
      </c>
      <c r="E37" s="320">
        <f>SUM(E35:E36)</f>
        <v>1404350</v>
      </c>
      <c r="F37" s="367">
        <f>SUM(F35:F36)</f>
        <v>1406200</v>
      </c>
      <c r="G37" s="375">
        <f>SUM(F37-E37)</f>
        <v>1850</v>
      </c>
      <c r="H37" s="40"/>
      <c r="I37" s="40"/>
      <c r="J37" s="40"/>
    </row>
    <row r="38" spans="1:9" s="1" customFormat="1" ht="19.5" customHeight="1">
      <c r="A38" s="373" t="s">
        <v>103</v>
      </c>
      <c r="B38" s="374">
        <v>40600</v>
      </c>
      <c r="C38" s="359"/>
      <c r="D38" s="360"/>
      <c r="E38" s="361">
        <v>40600</v>
      </c>
      <c r="F38" s="362">
        <v>40600</v>
      </c>
      <c r="G38" s="347">
        <f>SUM(F38-E38)</f>
        <v>0</v>
      </c>
      <c r="H38" s="40"/>
      <c r="I38" s="40"/>
    </row>
    <row r="39" spans="1:7" s="1" customFormat="1" ht="19.5" customHeight="1">
      <c r="A39" s="88" t="s">
        <v>104</v>
      </c>
      <c r="B39" s="78">
        <f aca="true" t="shared" si="2" ref="B39:G39">SUM(B37:B38)</f>
        <v>1318180</v>
      </c>
      <c r="C39" s="48">
        <f t="shared" si="2"/>
        <v>0</v>
      </c>
      <c r="D39" s="77">
        <f t="shared" si="2"/>
        <v>0</v>
      </c>
      <c r="E39" s="10">
        <f t="shared" si="2"/>
        <v>1444950</v>
      </c>
      <c r="F39" s="10">
        <f t="shared" si="2"/>
        <v>1446800</v>
      </c>
      <c r="G39" s="348">
        <f t="shared" si="2"/>
        <v>1850</v>
      </c>
    </row>
    <row r="40" spans="1:7" s="1" customFormat="1" ht="19.5" customHeight="1">
      <c r="A40" s="80" t="s">
        <v>105</v>
      </c>
      <c r="B40" s="83">
        <f aca="true" t="shared" si="3" ref="B40:F41">SUM(B30-B35)</f>
        <v>138884</v>
      </c>
      <c r="C40" s="83">
        <f t="shared" si="3"/>
        <v>0</v>
      </c>
      <c r="D40" s="125">
        <f t="shared" si="3"/>
        <v>0</v>
      </c>
      <c r="E40" s="296">
        <f t="shared" si="3"/>
        <v>129518</v>
      </c>
      <c r="F40" s="200">
        <f t="shared" si="3"/>
        <v>125007</v>
      </c>
      <c r="G40" s="134"/>
    </row>
    <row r="41" spans="1:7" s="1" customFormat="1" ht="19.5" customHeight="1">
      <c r="A41" s="58" t="s">
        <v>106</v>
      </c>
      <c r="B41" s="61">
        <f t="shared" si="3"/>
        <v>-102164</v>
      </c>
      <c r="C41" s="61">
        <f t="shared" si="3"/>
        <v>0</v>
      </c>
      <c r="D41" s="126">
        <f t="shared" si="3"/>
        <v>0</v>
      </c>
      <c r="E41" s="283">
        <f t="shared" si="3"/>
        <v>-251861</v>
      </c>
      <c r="F41" s="119">
        <f t="shared" si="3"/>
        <v>-247350</v>
      </c>
      <c r="G41" s="134"/>
    </row>
    <row r="42" spans="1:7" s="1" customFormat="1" ht="19.5" customHeight="1">
      <c r="A42" s="79" t="s">
        <v>107</v>
      </c>
      <c r="B42" s="86">
        <f aca="true" t="shared" si="4" ref="B42:F43">SUM(B33-B38)</f>
        <v>-36720</v>
      </c>
      <c r="C42" s="86">
        <f t="shared" si="4"/>
        <v>0</v>
      </c>
      <c r="D42" s="127">
        <f t="shared" si="4"/>
        <v>0</v>
      </c>
      <c r="E42" s="311">
        <f t="shared" si="4"/>
        <v>122343</v>
      </c>
      <c r="F42" s="120">
        <f t="shared" si="4"/>
        <v>122343</v>
      </c>
      <c r="G42" s="134"/>
    </row>
    <row r="43" spans="1:7" s="1" customFormat="1" ht="19.5" customHeight="1">
      <c r="A43" s="88" t="s">
        <v>108</v>
      </c>
      <c r="B43" s="78">
        <f t="shared" si="4"/>
        <v>0</v>
      </c>
      <c r="C43" s="48">
        <f t="shared" si="4"/>
        <v>0</v>
      </c>
      <c r="D43" s="77">
        <f t="shared" si="4"/>
        <v>0</v>
      </c>
      <c r="E43" s="117">
        <f t="shared" si="4"/>
        <v>0</v>
      </c>
      <c r="F43" s="117">
        <f t="shared" si="4"/>
        <v>0</v>
      </c>
      <c r="G43" s="349"/>
    </row>
    <row r="44" spans="6:7" s="1" customFormat="1" ht="12.75">
      <c r="F44" s="19"/>
      <c r="G44" s="107"/>
    </row>
    <row r="45" ht="12.75">
      <c r="G45" s="107"/>
    </row>
    <row r="46" spans="5:7" ht="12.75">
      <c r="E46" s="6"/>
      <c r="F46" s="6"/>
      <c r="G46" s="107"/>
    </row>
    <row r="47" spans="5:7" ht="12.75">
      <c r="E47" s="6"/>
      <c r="F47" s="6"/>
      <c r="G47" s="107"/>
    </row>
    <row r="48" spans="3:7" ht="12.75">
      <c r="C48" s="6"/>
      <c r="D48" s="6"/>
      <c r="E48" s="6"/>
      <c r="F48" s="6"/>
      <c r="G48" s="107"/>
    </row>
    <row r="49" spans="3:7" ht="12.75">
      <c r="C49" s="25"/>
      <c r="D49" s="6"/>
      <c r="E49" s="6"/>
      <c r="F49" s="6"/>
      <c r="G49" s="107"/>
    </row>
    <row r="50" ht="12.75">
      <c r="F50" s="6"/>
    </row>
    <row r="51" spans="3:6" ht="12.75">
      <c r="C51" s="6"/>
      <c r="D51" s="6"/>
      <c r="E51" s="6"/>
      <c r="F51" s="6"/>
    </row>
    <row r="52" ht="12.75">
      <c r="F52" s="6"/>
    </row>
    <row r="53" spans="5:6" ht="12.75">
      <c r="E53" s="6"/>
      <c r="F53" s="6"/>
    </row>
    <row r="54" spans="5:6" ht="12.75">
      <c r="E54" s="6"/>
      <c r="F54" s="6"/>
    </row>
    <row r="55" spans="5:6" ht="12.75">
      <c r="E55" s="6"/>
      <c r="F55" s="6"/>
    </row>
    <row r="56" spans="5:6" ht="12.75">
      <c r="E56" s="6"/>
      <c r="F56" s="6"/>
    </row>
    <row r="57" spans="5:6" ht="12.75">
      <c r="E57" s="6"/>
      <c r="F57" s="6"/>
    </row>
    <row r="58" spans="5:6" ht="12.75">
      <c r="E58" s="6"/>
      <c r="F58" s="6"/>
    </row>
    <row r="59" spans="5:6" ht="12.75">
      <c r="E59" s="6"/>
      <c r="F59" s="6"/>
    </row>
    <row r="60" spans="3:6" ht="12.75">
      <c r="C60" s="6"/>
      <c r="D60" s="6"/>
      <c r="E60" s="6"/>
      <c r="F60" s="6"/>
    </row>
    <row r="61" spans="3:6" ht="12.75">
      <c r="C61" s="6"/>
      <c r="E61" s="6"/>
      <c r="F61" s="6"/>
    </row>
    <row r="62" spans="3:6" ht="12.75">
      <c r="C62" s="6"/>
      <c r="E62" s="6"/>
      <c r="F62" s="6"/>
    </row>
    <row r="63" spans="3:6" ht="12.75">
      <c r="C63" s="6"/>
      <c r="E63" s="6"/>
      <c r="F63" s="6"/>
    </row>
    <row r="64" spans="3:6" ht="12.75">
      <c r="C64" s="6"/>
      <c r="E64" s="6"/>
      <c r="F64" s="6"/>
    </row>
    <row r="65" spans="3:6" ht="12.75">
      <c r="C65" s="6"/>
      <c r="E65" s="6"/>
      <c r="F65" s="6"/>
    </row>
    <row r="71" spans="5:6" ht="12.75">
      <c r="E71" s="6"/>
      <c r="F71" s="6"/>
    </row>
    <row r="72" spans="5:6" ht="12.75">
      <c r="E72" s="6"/>
      <c r="F72" s="6"/>
    </row>
    <row r="73" spans="2:6" ht="12.75">
      <c r="B73" s="6"/>
      <c r="C73" s="6"/>
      <c r="D73" s="6"/>
      <c r="E73" s="6"/>
      <c r="F73" s="6"/>
    </row>
    <row r="74" spans="2:6" ht="12.75">
      <c r="B74" s="6"/>
      <c r="C74" s="6"/>
      <c r="D74" s="6"/>
      <c r="E74" s="6"/>
      <c r="F74" s="6"/>
    </row>
    <row r="75" ht="12.75">
      <c r="F75" s="6"/>
    </row>
    <row r="76" spans="2:6" ht="12.75">
      <c r="B76" s="6"/>
      <c r="E76" s="6"/>
      <c r="F76" s="6"/>
    </row>
    <row r="77" spans="2:6" ht="12.75">
      <c r="B77" s="6"/>
      <c r="E77" s="6"/>
      <c r="F77" s="6"/>
    </row>
    <row r="78" spans="2:6" ht="12.75">
      <c r="B78" s="6"/>
      <c r="C78" s="6"/>
      <c r="D78" s="6"/>
      <c r="E78" s="6"/>
      <c r="F78" s="6"/>
    </row>
    <row r="79" spans="2:6" ht="12.75">
      <c r="B79" s="6"/>
      <c r="E79" s="6"/>
      <c r="F79" s="6"/>
    </row>
    <row r="80" spans="2:6" ht="12.75">
      <c r="B80" s="6"/>
      <c r="C80" s="6"/>
      <c r="D80" s="6"/>
      <c r="E80" s="6"/>
      <c r="F80" s="6"/>
    </row>
    <row r="81" spans="2:6" ht="12.75">
      <c r="B81" s="6"/>
      <c r="E81" s="6"/>
      <c r="F81" s="6"/>
    </row>
    <row r="82" spans="2:6" ht="12.75">
      <c r="B82" s="6"/>
      <c r="E82" s="6"/>
      <c r="F82" s="6"/>
    </row>
    <row r="83" spans="2:6" ht="12.75">
      <c r="B83" s="6"/>
      <c r="C83" s="6"/>
      <c r="D83" s="6"/>
      <c r="E83" s="6"/>
      <c r="F83" s="6"/>
    </row>
    <row r="84" spans="2:6" ht="12.75">
      <c r="B84" s="6"/>
      <c r="E84" s="6"/>
      <c r="F84" s="6"/>
    </row>
    <row r="85" spans="2:6" ht="12.75">
      <c r="B85" s="6"/>
      <c r="C85" s="6"/>
      <c r="D85" s="6"/>
      <c r="E85" s="6"/>
      <c r="F85" s="6"/>
    </row>
    <row r="86" spans="2:6" ht="12.75">
      <c r="B86" s="6"/>
      <c r="C86" s="6"/>
      <c r="D86" s="6"/>
      <c r="E86" s="6"/>
      <c r="F86" s="6"/>
    </row>
    <row r="87" spans="2:6" ht="12.75">
      <c r="B87" s="6"/>
      <c r="C87" s="6"/>
      <c r="D87" s="6"/>
      <c r="E87" s="6"/>
      <c r="F87" s="6"/>
    </row>
    <row r="88" spans="2:6" ht="12.75">
      <c r="B88" s="6"/>
      <c r="C88" s="6"/>
      <c r="D88" s="6"/>
      <c r="E88" s="6"/>
      <c r="F88" s="6"/>
    </row>
    <row r="89" spans="2:6" ht="12.75">
      <c r="B89" s="6"/>
      <c r="C89" s="6"/>
      <c r="D89" s="6"/>
      <c r="E89" s="6"/>
      <c r="F89" s="6"/>
    </row>
  </sheetData>
  <sheetProtection/>
  <printOptions/>
  <pageMargins left="1.09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Trnava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suranova</dc:creator>
  <cp:keywords/>
  <dc:description/>
  <cp:lastModifiedBy>Martin Michalík</cp:lastModifiedBy>
  <cp:lastPrinted>2008-12-02T19:18:10Z</cp:lastPrinted>
  <dcterms:created xsi:type="dcterms:W3CDTF">2007-11-29T11:10:41Z</dcterms:created>
  <dcterms:modified xsi:type="dcterms:W3CDTF">2012-12-19T09:21:45Z</dcterms:modified>
  <cp:category/>
  <cp:version/>
  <cp:contentType/>
  <cp:contentStatus/>
</cp:coreProperties>
</file>