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910"/>
  <workbookPr/>
  <bookViews>
    <workbookView xWindow="0" yWindow="460" windowWidth="28800" windowHeight="16300" tabRatio="788" activeTab="1"/>
  </bookViews>
  <sheets>
    <sheet name="Úvod" sheetId="5" r:id="rId1"/>
    <sheet name="TCO" sheetId="11" r:id="rId2"/>
    <sheet name="TCO - SW" sheetId="9" r:id="rId3"/>
    <sheet name="TCO - HW" sheetId="10" r:id="rId4"/>
    <sheet name="Podrobný rozpočet" sheetId="13" r:id="rId5"/>
  </sheets>
  <externalReferences>
    <externalReference r:id="rId8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tc={A961E421-C9BC-411E-ACA8-2FEA59932ED3}</author>
  </authors>
  <commentList>
    <comment ref="C5" authorId="0">
      <text>
        <r>
          <rPr>
            <sz val="10"/>
            <color rgb="FF000000"/>
            <rFont val="Arial"/>
            <family val="2"/>
          </rPr>
          <t xml:space="preserve">[Threaded comment]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Comment:
</t>
        </r>
        <r>
          <rPr>
            <sz val="10"/>
            <color rgb="FF000000"/>
            <rFont val="Arial"/>
            <family val="2"/>
          </rPr>
          <t xml:space="preserve">    Pozmenený vzorový formulár - pozmenené názvy položiek v rolovacích menu, treba vrátiť do pôvodného stavu. Platí pre všetky bunky v tomto stĺpci.</t>
        </r>
      </text>
    </comment>
  </commentList>
</comments>
</file>

<file path=xl/sharedStrings.xml><?xml version="1.0" encoding="utf-8"?>
<sst xmlns="http://schemas.openxmlformats.org/spreadsheetml/2006/main" count="928" uniqueCount="265">
  <si>
    <t>Názov</t>
  </si>
  <si>
    <t>Obdobie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</si>
  <si>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</si>
  <si>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</si>
  <si>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</si>
  <si>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</si>
  <si>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</si>
  <si>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</si>
  <si>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</si>
  <si>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</si>
  <si>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</si>
  <si>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</si>
  <si>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SPOLU</t>
  </si>
  <si>
    <t>Organizácia</t>
  </si>
  <si>
    <t>Ulica</t>
  </si>
  <si>
    <t>PSČ</t>
  </si>
  <si>
    <t>Web</t>
  </si>
  <si>
    <t>IČO</t>
  </si>
  <si>
    <t>Spracovateľ</t>
  </si>
  <si>
    <t xml:space="preserve">Kontakt na spracovateľa    </t>
  </si>
  <si>
    <t>Hlavička tabuľky</t>
  </si>
  <si>
    <t>Popisná informácia</t>
  </si>
  <si>
    <t>Metodický pokyn k vypracovaniu finančnej analýzy projektu, analýzy nákladov a prínosov projektu a finančnej analýzy žiadateľa o NFP v programovom období 2014 – 2020.</t>
  </si>
  <si>
    <t>Jednotlivé informácie sú farebne odlíšené nasledovne:</t>
  </si>
  <si>
    <t>Automaticky vypočitavané hodnoty</t>
  </si>
  <si>
    <t>Miesto na vpisovanie vlastných hodnôt</t>
  </si>
  <si>
    <t>Preddefinované konštanty</t>
  </si>
  <si>
    <t>Pre projekty zamerané na služby agendových informačných systémov</t>
  </si>
  <si>
    <t>Aplikačný modul 2</t>
  </si>
  <si>
    <t>Obstaranie, inštalácia SW produktu vrátane licencie k SW</t>
  </si>
  <si>
    <t>013 Softvér</t>
  </si>
  <si>
    <t>Kód EKO klasifikácie</t>
  </si>
  <si>
    <t>Účet/skupina výdavkov</t>
  </si>
  <si>
    <t>Vytvorenie aplikácie</t>
  </si>
  <si>
    <t>Školenia spojené so SW a aplikáciou</t>
  </si>
  <si>
    <t>518 Ostatné služby</t>
  </si>
  <si>
    <t>Prevádzka vytvoreného riešenia</t>
  </si>
  <si>
    <t>Poplatky vlastníkovi SW produktu - údržba / support k licenciám</t>
  </si>
  <si>
    <t>511 Opravy a udržiavanie</t>
  </si>
  <si>
    <t>Upgrade SW produktu</t>
  </si>
  <si>
    <t>Poplatky za udržanie funkčnosti / dostupnosti aplikácie / update</t>
  </si>
  <si>
    <t>Aplikačná podpora / helpdesk</t>
  </si>
  <si>
    <t>Rozvoj - doplnenie funkcionality aplikácie / upgrade</t>
  </si>
  <si>
    <t>Obstaranie</t>
  </si>
  <si>
    <t>Prevádzka riešenia</t>
  </si>
  <si>
    <t>Nákup, inštalácia a sprevádzkovanie HW 
vrátane systémového SW</t>
  </si>
  <si>
    <t>Nákup, inštalácia a sprevádzkovanie HW
 vrátane systémového SW</t>
  </si>
  <si>
    <t>Školenia spojené s HW</t>
  </si>
  <si>
    <t>022 Samostatné hnuteľné veci
 a súbory hnuteľných vecí</t>
  </si>
  <si>
    <t>HW položka 1</t>
  </si>
  <si>
    <t>HW položka 2</t>
  </si>
  <si>
    <t>HW položka N</t>
  </si>
  <si>
    <t>Poplatky dodávateľovi podpory HW - údržba/maintenance</t>
  </si>
  <si>
    <t>Upgrade HW</t>
  </si>
  <si>
    <t>Náklady na priestory, energie</t>
  </si>
  <si>
    <t>Personálne náklady spojené s prevádzkou HW</t>
  </si>
  <si>
    <t>Náklady na obstaranie a prevádzku HW</t>
  </si>
  <si>
    <t>Náklady na obstaranie a prevádzku SW</t>
  </si>
  <si>
    <t>Celkové náklady na vlastníctvo (TCO)</t>
  </si>
  <si>
    <t>P.č.</t>
  </si>
  <si>
    <t>Rok</t>
  </si>
  <si>
    <t>HW sumár obstaranie</t>
  </si>
  <si>
    <t>HW sumár prevádzka</t>
  </si>
  <si>
    <t xml:space="preserve">Spolu </t>
  </si>
  <si>
    <t>Náklady na dodávateľa spojené s prevádzkou SW</t>
  </si>
  <si>
    <t>Náklady na dodávateľa spojené s prevádzkou HW</t>
  </si>
  <si>
    <t>Náklady na priestory a energie</t>
  </si>
  <si>
    <t>Spolu</t>
  </si>
  <si>
    <t>Poznámky:</t>
  </si>
  <si>
    <t>**</t>
  </si>
  <si>
    <t>SW produkty</t>
  </si>
  <si>
    <t>Aplikácie</t>
  </si>
  <si>
    <t>SW produkty - sumár obstaranie</t>
  </si>
  <si>
    <t>SW produkty - sumár prevádzka</t>
  </si>
  <si>
    <t>Aplikácie - sumár obstaranie</t>
  </si>
  <si>
    <t>Aplikácie - sumár prevádzka</t>
  </si>
  <si>
    <t>Názov riešenia</t>
  </si>
  <si>
    <t>Personálne náklady*</t>
  </si>
  <si>
    <t xml:space="preserve">Spolu** </t>
  </si>
  <si>
    <t>*</t>
  </si>
  <si>
    <t>V pripade riešenia podpory daného IKT formou  outsourcingu, alebo(a) prenájmu , postačuje uviesť celkovú hodnotu, ak nie je možné výdavky štrukturovane rozdeliť</t>
  </si>
  <si>
    <t>112 Zásoby</t>
  </si>
  <si>
    <t>Počet používateľov :</t>
  </si>
  <si>
    <t>Náklady na existujúce riešenie
(pôvodné riešenie pred realizáciou projektu OP II), ktoré bolo nahradené</t>
  </si>
  <si>
    <t>Personálne náklady existujúceho riešenia - náklady na zamestnancov priamo vykonávajúcich podporu daného IKT</t>
  </si>
  <si>
    <t>Kód ISVS z MetaIS</t>
  </si>
  <si>
    <t>Číslo projektu ITMS</t>
  </si>
  <si>
    <t>Vytvorenie riešenia - obstaranie</t>
  </si>
  <si>
    <t>Inteligentné riadenie dopravy - Smart Trnava</t>
  </si>
  <si>
    <t>Mesto Trnava</t>
  </si>
  <si>
    <t>Hlavná ulica 1</t>
  </si>
  <si>
    <t>917 71 Trnava</t>
  </si>
  <si>
    <t>https://www.trnava.sk/sk</t>
  </si>
  <si>
    <t>Ing. Gabriel Rusznyák</t>
  </si>
  <si>
    <t>gabriel.rusznyak@gmail.com, +421 905 691 772</t>
  </si>
  <si>
    <t>Príloha pre výpočet TCO</t>
  </si>
  <si>
    <t xml:space="preserve">Inteligentné riadenie dopravy - Smart Trnava      </t>
  </si>
  <si>
    <t>Riadenie projektu</t>
  </si>
  <si>
    <t>713002 Nákup výpočtovej techniky
 a súbory hnuteľných vecí</t>
  </si>
  <si>
    <t>716 Prípravná a projektová dokumentácia</t>
  </si>
  <si>
    <t>637005 Špeciálne služby</t>
  </si>
  <si>
    <t>637004 Všeobecné služby</t>
  </si>
  <si>
    <t>Rozpočet projektu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</si>
  <si>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</si>
  <si>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</si>
  <si>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</si>
  <si>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</si>
  <si>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</si>
  <si>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</si>
  <si>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</si>
  <si>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bez DPH (v EUR)</t>
  </si>
  <si>
    <t>DPH 20%</t>
  </si>
  <si>
    <t>Spolu s DPH (v EUR)</t>
  </si>
  <si>
    <t>Oprávnený výdavok (v EUR)</t>
  </si>
  <si>
    <t>Neoprávnený výdavok (v EUR)</t>
  </si>
  <si>
    <t>Intenzita pomoci (v %)</t>
  </si>
  <si>
    <t>Hodnota NFP          (v EUR)</t>
  </si>
  <si>
    <t>Vybrať 1 z možností (hlavná aktivita alebo podporná aktivita).</t>
  </si>
  <si>
    <t>Výber z jednotlivých aktivít plánovaných pre projekt. Výber možný výlučne z preddefinovaných možností</t>
  </si>
  <si>
    <t>Uvádza sa skupina výdavkou v súlade s Príručkou oprávnenosti výdavkov prioritnej osi 7 Informačná spoločnosť OPII (príloha č. 3 PpŽ)</t>
  </si>
  <si>
    <t>Uvádza sa konkrétny názov výdavku.</t>
  </si>
  <si>
    <t xml:space="preserve">Uvádzajú sa názvy alebo skratky reálnych a merateľných merných jednotiek. </t>
  </si>
  <si>
    <t>Uvádza sa cena za mernú jednotku bez DPH stanovená s presnosťou na max. 4 desatinné miesta.</t>
  </si>
  <si>
    <t>Uvádza sa počet jednotiek týkajúci sa daného výdavku v celých číslach bez desatinných miest.</t>
  </si>
  <si>
    <t>Uvádza sa vzorec súčinu jednotkovej ceny bez DPH a Počtu jednotiek. Súčin zaokrúhliť matematicky (funkcia ROUND) na dve desatinné miesta.</t>
  </si>
  <si>
    <t>Uvádza sa výška DPH zavzorcovaním Spolu bez DPH krát príslušná sadzba DPH. Zaokrúhľuje sa matematicky (funkcia ROUND) na 2 desatinné miesta. Pri výdavkoch, ktorých sa DPH netýka,  uviesť nulu.</t>
  </si>
  <si>
    <t>Uvádza sa vzorec súčtu Spolu  bez DPH a DPH 20%. Suma Spolu s DPH tak zahŕňa oprávnené aj neoprávnené výdavky.</t>
  </si>
  <si>
    <t>Výdavky, ktoré spĺňajú podmienky oprávnenosti v zmysle príslušného vyzvania, t.j. tie, ktoré bezprostredne súvisia s realizáciou projektu.</t>
  </si>
  <si>
    <t>Výdavky, ktoré nie sú v súlade s podmienkami oprávnenosti výdavkov podľa Príručky oprávnenosti výdavkov prioritnej osi 7 Informačná spoločnosť OPII (príloha č. 3 PpŽ) a teda na ich úhradu nemôže byť poskytnutý NFP.</t>
  </si>
  <si>
    <t>Intenzita pomoci je vyjadrená ako podiel NFP k celkovým oprávneným výdavkom projektu, vyjadruje sa v % a jej maximálna výška je určená vo vyzvaní. Uvádza sa v zaokrúhlení na 2 desatinné miesta.</t>
  </si>
  <si>
    <t>Výška NFP je daná súčinom intenzity pomoci a výšky oprávnených výdavkov. Hodnoty sa zaokrúhľujú na dve desatinné miesta. Maximálna výška NFP je určená vo vyzvaní.</t>
  </si>
  <si>
    <t>Analýza a dizajn</t>
  </si>
  <si>
    <t>Hlavná</t>
  </si>
  <si>
    <t>Analýza a dizajn riešenia</t>
  </si>
  <si>
    <t>ks</t>
  </si>
  <si>
    <t>717 Prípravná a projektová dokumentácia</t>
  </si>
  <si>
    <t>718 Prípravná a projektová dokumentácia</t>
  </si>
  <si>
    <t>719 Prípravná a projektová dokumentácia</t>
  </si>
  <si>
    <t>720 Prípravná a projektová dokumentácia</t>
  </si>
  <si>
    <t>Projektová dokumentácia sčítačov dopravy</t>
  </si>
  <si>
    <t>Projektová dokumentácia - Dopravné informačné tabule</t>
  </si>
  <si>
    <t>721 Prípravná a projektová dokumentácia</t>
  </si>
  <si>
    <t>Projektová dokumentácia - cestná meteorologická stanica</t>
  </si>
  <si>
    <t>722 Prípravná a projektová dokumentácia</t>
  </si>
  <si>
    <t>Projektová dokumentácia - Analytický videomonitoring dopravy</t>
  </si>
  <si>
    <t>723 Prípravná a projektová dokumentácia</t>
  </si>
  <si>
    <t>Projektová dokumentácia Kamerový systém</t>
  </si>
  <si>
    <t>Nákup HW a krabicového softvéru</t>
  </si>
  <si>
    <t>Nákup HW a krabicového softvéru pre riešenie</t>
  </si>
  <si>
    <t>713002 Nákup výpočtovej techniky</t>
  </si>
  <si>
    <t>Detektor dopravy - 2 pruhy</t>
  </si>
  <si>
    <t>Detektor dopravy - 4 pruhy</t>
  </si>
  <si>
    <t>Rozvodová skriňa pre napájanie detektorov</t>
  </si>
  <si>
    <t>Bluetooth senzor ku sčítačom dopravy</t>
  </si>
  <si>
    <t>Bluetooth senzor universal set</t>
  </si>
  <si>
    <t>Komunikačný HW</t>
  </si>
  <si>
    <t>Anténa  GSM/3G/4G/WIFI</t>
  </si>
  <si>
    <t>Indukčná slučka</t>
  </si>
  <si>
    <t xml:space="preserve">SW sčítačov
</t>
  </si>
  <si>
    <t>SW BTTT 1 licencia 
BTTT webové rozhranie</t>
  </si>
  <si>
    <t>Dopravné informačné tabule</t>
  </si>
  <si>
    <t>Cestná meteorologická stanica - senzor</t>
  </si>
  <si>
    <t>Cestná meteorologická stanica - ročná licencia</t>
  </si>
  <si>
    <t xml:space="preserve">Analytický videomonitoring dopravy, HW, SW, analytika, kamery, konektivita </t>
  </si>
  <si>
    <t>Analytický videomonitoring dopravy -ročná licencia</t>
  </si>
  <si>
    <t>Analytický videomonitoring dopravy - Platforma pre vyhodnocoavanie, agregáciu a vizualizáciu dát v cloude</t>
  </si>
  <si>
    <t xml:space="preserve">Monitorovacie a prehľadové dopravné kamery
Kamera 3 hlavová </t>
  </si>
  <si>
    <t xml:space="preserve">Monitorovacie a prehľadové dopravné kamery
Kamera 4 hlavová </t>
  </si>
  <si>
    <t>Záznamový softvér pre  kamery</t>
  </si>
  <si>
    <t>Záznamový server pre CCTV</t>
  </si>
  <si>
    <t>Rozpojovacia skriňa (ORS)</t>
  </si>
  <si>
    <t>Integračno - analytická SW nadstavba pre koordinované riadenie dopravy - licencie modulov</t>
  </si>
  <si>
    <t>sub</t>
  </si>
  <si>
    <t>Integračno - analytická SW nadstavba pre koordinované riadenie dopravy - Public portal</t>
  </si>
  <si>
    <t>Integračno - analytická SW nadstavba pre koordinované riadenie dopravy -  Open data portal</t>
  </si>
  <si>
    <t>Integračno - analytická SW nadstavba pre koordinované riadenie dopravy -  Mobile application Android</t>
  </si>
  <si>
    <t>Integračno - analytická SW nadstavba pre koordinované riadenie dopravy - Mobile application iOS</t>
  </si>
  <si>
    <t>Integračno - analytická SW nadstavba pre koordinované riadenie dopravy - ročná licencia</t>
  </si>
  <si>
    <t>Implementácia</t>
  </si>
  <si>
    <t xml:space="preserve">Implementácia riešenia </t>
  </si>
  <si>
    <t>D E M O N T Á Ž E oznam a zabezp zariadení: Hospodárska - Kollárova / sekcia PPP Hospodárska</t>
  </si>
  <si>
    <t>Implementácia sčítačov dopravy</t>
  </si>
  <si>
    <t>Implementácia - Dopravné informačné tabule</t>
  </si>
  <si>
    <t>Cestná meteorologická stanica - onside tréning</t>
  </si>
  <si>
    <t xml:space="preserve">Implementácia  - Cestná meteorologická stanica </t>
  </si>
  <si>
    <t>Implementácia  - Analytický videomonitoring dopravy</t>
  </si>
  <si>
    <t>Kamerový systém - implementácia</t>
  </si>
  <si>
    <t xml:space="preserve">ImplementáciaIntegračno - analytická SW nadstavba pre koordinované riadenie dopravy </t>
  </si>
  <si>
    <t>Testovanie</t>
  </si>
  <si>
    <t>Testovanie riešenia</t>
  </si>
  <si>
    <t>Overovanie funkčnosti sčítačov dopravy</t>
  </si>
  <si>
    <t xml:space="preserve">Overenie funkčnosti - Cestná meteorologická stanica </t>
  </si>
  <si>
    <t>Overenie funkčnosti - Analytický videomonitoring dopravy</t>
  </si>
  <si>
    <t>Nasadenie</t>
  </si>
  <si>
    <t xml:space="preserve">Nasadenie riešenia </t>
  </si>
  <si>
    <t>Nasadenie sčítačov dopravy</t>
  </si>
  <si>
    <t>Podporná</t>
  </si>
  <si>
    <t>Projektové riadenie</t>
  </si>
  <si>
    <t>Projektová dokumentácia:  Križovatka 1</t>
  </si>
  <si>
    <t>Projektová dokumentácia: Križovatka 2</t>
  </si>
  <si>
    <t>Projektová dokumentácia: Križovatka 3</t>
  </si>
  <si>
    <t>Projektová dokumentácia: Križovatka 4</t>
  </si>
  <si>
    <t xml:space="preserve"> Projektová dokumentácia: Križovatka 5</t>
  </si>
  <si>
    <t xml:space="preserve"> Projektová dokumentácia: Križovatka 6</t>
  </si>
  <si>
    <t xml:space="preserve"> Projektová dokumentácia: Križovatka 7</t>
  </si>
  <si>
    <t xml:space="preserve"> Projektová dokumentácia: Križovatka 8</t>
  </si>
  <si>
    <t xml:space="preserve"> Projektová dokumentácia: Križovatka 9</t>
  </si>
  <si>
    <t>Návestidlá: Križovatka 1</t>
  </si>
  <si>
    <t>Megnetodetekcia: Križovatka 1</t>
  </si>
  <si>
    <t>Radič: Križovatka 1</t>
  </si>
  <si>
    <t>Tlačidlá pre chodcov akustické, vibračné, nastaviteľné:  Križovatka 1</t>
  </si>
  <si>
    <t>Návestidlá: Križovatka 2</t>
  </si>
  <si>
    <t>Megnetodetekcia: Križovatka 2</t>
  </si>
  <si>
    <t>Radič: Križovatka 2</t>
  </si>
  <si>
    <t>Megnetodetekcia: Križovatka 3</t>
  </si>
  <si>
    <t>Radič: Križovatka 3</t>
  </si>
  <si>
    <t>Megnetodetekcia: Križovatka 4</t>
  </si>
  <si>
    <t>Radič: Križovatka 4</t>
  </si>
  <si>
    <t>Návestidlá: Križovatka 5</t>
  </si>
  <si>
    <t>Megnetodetekcia: Križovatka 5</t>
  </si>
  <si>
    <t>Radič: Križovatka 5</t>
  </si>
  <si>
    <t>Tlačidlá pre chodcov: Križovatka 5</t>
  </si>
  <si>
    <t>Megnetodetekcia: Križovatka 6</t>
  </si>
  <si>
    <t>Radič: Križovatka 6</t>
  </si>
  <si>
    <t>Megnetodetekcia:  Križovatka 7</t>
  </si>
  <si>
    <t>Radič:  Križovatka 7</t>
  </si>
  <si>
    <t>Radič: Križovatka 8</t>
  </si>
  <si>
    <t>Megnetodetekcia: Križovatka 9</t>
  </si>
  <si>
    <t>Radič: Križovatka 9</t>
  </si>
  <si>
    <t>Implementácia funkčných prvkov riadenia križovatky: Križovatka 1</t>
  </si>
  <si>
    <t>Implementácia funkčných prvkov riadenia Križovatka 2</t>
  </si>
  <si>
    <t>D E M O N T Á Ž E oznam a zabezp zariadení: Križovatka 2</t>
  </si>
  <si>
    <t>Implementácia funkčných prvkov riadenia križovatky: Križovatka 3</t>
  </si>
  <si>
    <t>D E M O N T Á Ž E oznam a zabezp zariadení: Križovatka 3</t>
  </si>
  <si>
    <t>Implementácia funkčných prvkov riadenia Križovatka 4</t>
  </si>
  <si>
    <t>D E M O N T Á Ž E oznam a zabezp zariadení: Križovatka 4</t>
  </si>
  <si>
    <t>Implementácia funkčných prvkov riadenia Križovatka 5</t>
  </si>
  <si>
    <t>D E M O N T Á Ž E oznam a zabezp zariadení: Križovatka 5</t>
  </si>
  <si>
    <t>Implementácia funkčných prvkov riadenia Križovatka 6</t>
  </si>
  <si>
    <t>D E M O N T Á Ž E oznam a zabezp zariadení:  Križovatka 6</t>
  </si>
  <si>
    <t>Implementácia funkčných prvkov riadenia križovatky: Križovatka 7</t>
  </si>
  <si>
    <t>D E M O N T Á Ž E oznam a zabezp zariadení: Križovatka 7</t>
  </si>
  <si>
    <t>Implementácia funkčných prvkov riadenia križovatky: Križovatka 8</t>
  </si>
  <si>
    <t>D E M O N T Á Ž E oznam a zabezp zariadení:  Križovatka 8</t>
  </si>
  <si>
    <t>Implementácia funkčných prvkov riadenia križovatky: Križovatka 9</t>
  </si>
  <si>
    <t>D E M O N T Á Ž E oznam a zabezp zariadení:  Križovatka 9</t>
  </si>
  <si>
    <t>Overovanie funkčnosti systému: Križovatka 1</t>
  </si>
  <si>
    <t>Overovanie funkčnosti systému: Križovatka 2</t>
  </si>
  <si>
    <t>Overovanie funkčnosti systému: Križovatka 3</t>
  </si>
  <si>
    <t>Overovanie funkčnosti systému:  Križovatka 4</t>
  </si>
  <si>
    <t>Overovanie funkčnosti systému: Križovatka 5</t>
  </si>
  <si>
    <t>Overovanie funkčnosti systému:   Križovatka 6</t>
  </si>
  <si>
    <t>Overovanie funkčnosti systému:  Križovatka 7</t>
  </si>
  <si>
    <t>Overovanie funkčnosti systému: Križovatka 8</t>
  </si>
  <si>
    <t>Overovanie funkčnosti systému: Križovatka 9</t>
  </si>
  <si>
    <t>Regulácia a aktivizácia programov: Križovatka 1</t>
  </si>
  <si>
    <t>Regulácia a aktivizácia programov: Križovatka 2</t>
  </si>
  <si>
    <t>Regulácia a aktivizácia programov: Križovatka 3</t>
  </si>
  <si>
    <t>Regulácia a aktivizácia programov: Križovatka 4</t>
  </si>
  <si>
    <t>Regulácia a aktivizácia programov: Križovatka 5</t>
  </si>
  <si>
    <t>Regulácia a aktivizácia programov:  Križovatka 6</t>
  </si>
  <si>
    <t>Regulácia a aktivizácia programov:  Križovatka 7</t>
  </si>
  <si>
    <t>Regulácia a aktivizácia programov:  Križovatka 8</t>
  </si>
  <si>
    <t>Regulácia a aktivizácia programov: Križovatka 9</t>
  </si>
  <si>
    <t>Riadenie projektu a publicita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</si>
</sst>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b/>
      <sz val="24"/>
      <color rgb="FF000000"/>
      <name val="Calibri"/>
      <family val="2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color rgb="FFFA7D00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thin">
        <color rgb="FF7F7F7F"/>
      </left>
      <right style="medium"/>
      <top style="medium"/>
      <bottom style="thin">
        <color rgb="FF7F7F7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>
        <color rgb="FF7F7F7F"/>
      </right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thin">
        <color rgb="FF7F7F7F"/>
      </top>
      <bottom/>
    </border>
    <border>
      <left style="thin">
        <color rgb="FF7F7F7F"/>
      </left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/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/>
      <right style="thin">
        <color rgb="FF7F7F7F"/>
      </right>
      <top style="thin">
        <color rgb="FF7F7F7F"/>
      </top>
      <bottom style="medium"/>
    </border>
    <border>
      <left/>
      <right style="medium"/>
      <top style="thin">
        <color rgb="FF7F7F7F"/>
      </top>
      <bottom style="medium"/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medium"/>
      <top style="thin">
        <color rgb="FFB2B2B2"/>
      </top>
      <bottom style="medium"/>
    </border>
    <border>
      <left/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medium"/>
      <top style="medium"/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medium"/>
    </border>
    <border>
      <left style="medium"/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medium"/>
      <right style="thin">
        <color rgb="FF7F7F7F"/>
      </right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B2B2B2"/>
      </left>
      <right style="medium"/>
      <top style="medium"/>
      <bottom/>
    </border>
    <border>
      <left style="thin">
        <color rgb="FFB2B2B2"/>
      </left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0" fillId="4" borderId="2" applyNumberFormat="0" applyFont="0" applyAlignment="0" applyProtection="0"/>
    <xf numFmtId="0" fontId="26" fillId="0" borderId="0" applyNumberFormat="0" applyFill="0" applyBorder="0" applyAlignment="0" applyProtection="0"/>
    <xf numFmtId="0" fontId="30" fillId="0" borderId="0">
      <alignment/>
      <protection/>
    </xf>
  </cellStyleXfs>
  <cellXfs count="180">
    <xf numFmtId="0" fontId="0" fillId="0" borderId="0" xfId="0"/>
    <xf numFmtId="0" fontId="4" fillId="5" borderId="0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 wrapText="1"/>
    </xf>
    <xf numFmtId="3" fontId="3" fillId="3" borderId="4" xfId="21" applyNumberFormat="1" applyBorder="1" applyAlignment="1">
      <alignment horizontal="right" vertical="top" wrapText="1"/>
    </xf>
    <xf numFmtId="0" fontId="6" fillId="0" borderId="0" xfId="0" applyFont="1" applyBorder="1"/>
    <xf numFmtId="0" fontId="4" fillId="5" borderId="5" xfId="0" applyFont="1" applyFill="1" applyBorder="1" applyAlignment="1">
      <alignment horizontal="left" vertical="top" wrapText="1"/>
    </xf>
    <xf numFmtId="3" fontId="3" fillId="3" borderId="6" xfId="21" applyNumberFormat="1" applyBorder="1" applyAlignment="1">
      <alignment horizontal="right" vertical="top" wrapText="1"/>
    </xf>
    <xf numFmtId="3" fontId="3" fillId="3" borderId="7" xfId="21" applyNumberFormat="1" applyBorder="1" applyAlignment="1">
      <alignment horizontal="right" vertical="top" wrapText="1"/>
    </xf>
    <xf numFmtId="3" fontId="3" fillId="3" borderId="8" xfId="21" applyNumberForma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6" borderId="12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3" fontId="3" fillId="3" borderId="6" xfId="21" applyNumberFormat="1" applyBorder="1" applyAlignment="1">
      <alignment vertical="top" wrapText="1"/>
    </xf>
    <xf numFmtId="3" fontId="3" fillId="3" borderId="7" xfId="21" applyNumberFormat="1" applyBorder="1" applyAlignment="1">
      <alignment vertical="top" wrapText="1"/>
    </xf>
    <xf numFmtId="3" fontId="3" fillId="3" borderId="8" xfId="21" applyNumberFormat="1" applyBorder="1" applyAlignment="1">
      <alignment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3" fontId="3" fillId="3" borderId="14" xfId="21" applyNumberFormat="1" applyBorder="1" applyAlignment="1">
      <alignment horizontal="right" vertical="top" wrapText="1"/>
    </xf>
    <xf numFmtId="3" fontId="3" fillId="3" borderId="15" xfId="21" applyNumberFormat="1" applyBorder="1" applyAlignment="1">
      <alignment horizontal="right" vertical="top" wrapText="1"/>
    </xf>
    <xf numFmtId="3" fontId="3" fillId="3" borderId="16" xfId="21" applyNumberFormat="1" applyBorder="1" applyAlignment="1">
      <alignment horizontal="righ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0" xfId="0" applyFont="1"/>
    <xf numFmtId="49" fontId="21" fillId="0" borderId="0" xfId="0" applyNumberFormat="1" applyFont="1"/>
    <xf numFmtId="3" fontId="3" fillId="3" borderId="15" xfId="21" applyNumberFormat="1" applyBorder="1"/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/>
    <xf numFmtId="0" fontId="21" fillId="0" borderId="0" xfId="0" applyFont="1" applyBorder="1" applyAlignment="1">
      <alignment/>
    </xf>
    <xf numFmtId="0" fontId="22" fillId="0" borderId="17" xfId="0" applyFont="1" applyBorder="1"/>
    <xf numFmtId="0" fontId="4" fillId="5" borderId="5" xfId="0" applyFont="1" applyFill="1" applyBorder="1" applyAlignment="1">
      <alignment horizontal="center" vertical="top" wrapText="1"/>
    </xf>
    <xf numFmtId="3" fontId="3" fillId="3" borderId="18" xfId="21" applyNumberFormat="1" applyBorder="1"/>
    <xf numFmtId="3" fontId="3" fillId="3" borderId="19" xfId="21" applyNumberFormat="1" applyBorder="1"/>
    <xf numFmtId="0" fontId="0" fillId="6" borderId="20" xfId="0" applyFill="1" applyBorder="1" applyAlignment="1">
      <alignment horizontal="center" vertical="top" wrapText="1"/>
    </xf>
    <xf numFmtId="3" fontId="3" fillId="3" borderId="21" xfId="21" applyNumberFormat="1" applyBorder="1" applyAlignment="1">
      <alignment horizontal="right"/>
    </xf>
    <xf numFmtId="3" fontId="3" fillId="3" borderId="22" xfId="21" applyNumberFormat="1" applyBorder="1" applyAlignment="1">
      <alignment horizontal="right"/>
    </xf>
    <xf numFmtId="3" fontId="3" fillId="3" borderId="5" xfId="21" applyNumberFormat="1" applyBorder="1"/>
    <xf numFmtId="3" fontId="3" fillId="3" borderId="13" xfId="21" applyNumberFormat="1" applyBorder="1"/>
    <xf numFmtId="3" fontId="3" fillId="3" borderId="23" xfId="21" applyNumberFormat="1" applyBorder="1"/>
    <xf numFmtId="0" fontId="18" fillId="0" borderId="6" xfId="0" applyFont="1" applyBorder="1" applyAlignment="1">
      <alignment/>
    </xf>
    <xf numFmtId="0" fontId="18" fillId="0" borderId="24" xfId="0" applyFont="1" applyBorder="1" applyAlignment="1">
      <alignment/>
    </xf>
    <xf numFmtId="0" fontId="20" fillId="0" borderId="7" xfId="0" applyFont="1" applyBorder="1" applyAlignment="1">
      <alignment/>
    </xf>
    <xf numFmtId="0" fontId="23" fillId="0" borderId="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2" xfId="0" applyFont="1" applyBorder="1"/>
    <xf numFmtId="0" fontId="0" fillId="0" borderId="12" xfId="0" applyFont="1" applyBorder="1" applyAlignment="1">
      <alignment wrapText="1"/>
    </xf>
    <xf numFmtId="0" fontId="0" fillId="0" borderId="30" xfId="0" applyFont="1" applyBorder="1"/>
    <xf numFmtId="0" fontId="25" fillId="0" borderId="0" xfId="0" applyFont="1"/>
    <xf numFmtId="0" fontId="0" fillId="6" borderId="25" xfId="0" applyFill="1" applyBorder="1" applyAlignment="1">
      <alignment horizontal="center" vertical="top" wrapText="1"/>
    </xf>
    <xf numFmtId="0" fontId="0" fillId="6" borderId="31" xfId="0" applyFill="1" applyBorder="1" applyAlignment="1">
      <alignment horizontal="center" vertical="top" wrapText="1"/>
    </xf>
    <xf numFmtId="0" fontId="0" fillId="6" borderId="26" xfId="0" applyFill="1" applyBorder="1" applyAlignment="1">
      <alignment horizontal="center" vertical="top" wrapText="1"/>
    </xf>
    <xf numFmtId="3" fontId="3" fillId="3" borderId="32" xfId="21" applyNumberFormat="1" applyBorder="1"/>
    <xf numFmtId="3" fontId="3" fillId="3" borderId="33" xfId="21" applyNumberFormat="1" applyBorder="1"/>
    <xf numFmtId="3" fontId="3" fillId="3" borderId="34" xfId="21" applyNumberFormat="1" applyBorder="1"/>
    <xf numFmtId="3" fontId="3" fillId="3" borderId="35" xfId="21" applyNumberFormat="1" applyBorder="1"/>
    <xf numFmtId="3" fontId="3" fillId="3" borderId="36" xfId="21" applyNumberFormat="1" applyBorder="1"/>
    <xf numFmtId="3" fontId="16" fillId="4" borderId="37" xfId="22" applyNumberFormat="1" applyFont="1" applyBorder="1"/>
    <xf numFmtId="3" fontId="16" fillId="4" borderId="2" xfId="22" applyNumberFormat="1" applyFont="1" applyBorder="1"/>
    <xf numFmtId="3" fontId="16" fillId="4" borderId="38" xfId="22" applyNumberFormat="1" applyFont="1" applyBorder="1"/>
    <xf numFmtId="3" fontId="16" fillId="4" borderId="39" xfId="22" applyNumberFormat="1" applyFont="1" applyBorder="1"/>
    <xf numFmtId="3" fontId="16" fillId="4" borderId="40" xfId="22" applyNumberFormat="1" applyFont="1" applyBorder="1"/>
    <xf numFmtId="3" fontId="16" fillId="4" borderId="41" xfId="22" applyNumberFormat="1" applyFont="1" applyBorder="1"/>
    <xf numFmtId="3" fontId="5" fillId="4" borderId="42" xfId="22" applyNumberFormat="1" applyFont="1" applyBorder="1" applyAlignment="1">
      <alignment vertical="top" wrapText="1"/>
    </xf>
    <xf numFmtId="3" fontId="5" fillId="4" borderId="43" xfId="22" applyNumberFormat="1" applyFont="1" applyBorder="1" applyAlignment="1">
      <alignment vertical="top" wrapText="1"/>
    </xf>
    <xf numFmtId="3" fontId="5" fillId="4" borderId="44" xfId="22" applyNumberFormat="1" applyFont="1" applyBorder="1" applyAlignment="1">
      <alignment vertical="top" wrapText="1"/>
    </xf>
    <xf numFmtId="3" fontId="5" fillId="4" borderId="45" xfId="22" applyNumberFormat="1" applyFont="1" applyBorder="1" applyAlignment="1">
      <alignment vertical="top" wrapText="1"/>
    </xf>
    <xf numFmtId="3" fontId="5" fillId="4" borderId="2" xfId="22" applyNumberFormat="1" applyFont="1" applyBorder="1" applyAlignment="1">
      <alignment vertical="top" wrapText="1"/>
    </xf>
    <xf numFmtId="3" fontId="5" fillId="4" borderId="38" xfId="22" applyNumberFormat="1" applyFont="1" applyBorder="1" applyAlignment="1">
      <alignment vertical="top" wrapText="1"/>
    </xf>
    <xf numFmtId="3" fontId="5" fillId="4" borderId="46" xfId="22" applyNumberFormat="1" applyFont="1" applyBorder="1" applyAlignment="1">
      <alignment vertical="top" wrapText="1"/>
    </xf>
    <xf numFmtId="3" fontId="5" fillId="4" borderId="40" xfId="22" applyNumberFormat="1" applyFont="1" applyBorder="1" applyAlignment="1">
      <alignment vertical="top" wrapText="1"/>
    </xf>
    <xf numFmtId="3" fontId="5" fillId="4" borderId="41" xfId="22" applyNumberFormat="1" applyFont="1" applyBorder="1" applyAlignment="1">
      <alignment vertical="top" wrapText="1"/>
    </xf>
    <xf numFmtId="3" fontId="5" fillId="4" borderId="42" xfId="22" applyNumberFormat="1" applyFont="1" applyBorder="1" applyAlignment="1">
      <alignment horizontal="right" vertical="top" wrapText="1"/>
    </xf>
    <xf numFmtId="3" fontId="5" fillId="4" borderId="43" xfId="22" applyNumberFormat="1" applyFont="1" applyBorder="1" applyAlignment="1">
      <alignment horizontal="right" vertical="top" wrapText="1"/>
    </xf>
    <xf numFmtId="3" fontId="5" fillId="4" borderId="45" xfId="22" applyNumberFormat="1" applyFont="1" applyBorder="1" applyAlignment="1">
      <alignment horizontal="right" vertical="top" wrapText="1"/>
    </xf>
    <xf numFmtId="3" fontId="5" fillId="4" borderId="2" xfId="22" applyNumberFormat="1" applyFont="1" applyBorder="1" applyAlignment="1">
      <alignment horizontal="right" vertical="top" wrapText="1"/>
    </xf>
    <xf numFmtId="3" fontId="5" fillId="4" borderId="46" xfId="22" applyNumberFormat="1" applyFont="1" applyBorder="1" applyAlignment="1">
      <alignment horizontal="right" vertical="top" wrapText="1"/>
    </xf>
    <xf numFmtId="3" fontId="5" fillId="4" borderId="40" xfId="22" applyNumberFormat="1" applyFont="1" applyBorder="1" applyAlignment="1">
      <alignment horizontal="right" vertical="top" wrapText="1"/>
    </xf>
    <xf numFmtId="3" fontId="5" fillId="4" borderId="44" xfId="22" applyNumberFormat="1" applyFont="1" applyBorder="1" applyAlignment="1">
      <alignment horizontal="right" vertical="top" wrapText="1"/>
    </xf>
    <xf numFmtId="3" fontId="5" fillId="4" borderId="38" xfId="22" applyNumberFormat="1" applyFont="1" applyBorder="1" applyAlignment="1">
      <alignment horizontal="right" vertical="top" wrapText="1"/>
    </xf>
    <xf numFmtId="3" fontId="5" fillId="4" borderId="41" xfId="22" applyNumberFormat="1" applyFont="1" applyBorder="1" applyAlignment="1">
      <alignment horizontal="right" vertical="top" wrapText="1"/>
    </xf>
    <xf numFmtId="3" fontId="3" fillId="3" borderId="47" xfId="21" applyNumberFormat="1" applyBorder="1" applyAlignment="1">
      <alignment horizontal="right" vertical="top" wrapText="1"/>
    </xf>
    <xf numFmtId="3" fontId="3" fillId="3" borderId="48" xfId="21" applyNumberFormat="1" applyBorder="1" applyAlignment="1">
      <alignment horizontal="right" vertical="top" wrapText="1"/>
    </xf>
    <xf numFmtId="3" fontId="3" fillId="3" borderId="49" xfId="21" applyNumberFormat="1" applyBorder="1" applyAlignment="1">
      <alignment vertical="top" wrapText="1"/>
    </xf>
    <xf numFmtId="3" fontId="3" fillId="3" borderId="50" xfId="21" applyNumberFormat="1" applyBorder="1" applyAlignment="1">
      <alignment vertical="top" wrapText="1"/>
    </xf>
    <xf numFmtId="3" fontId="3" fillId="3" borderId="51" xfId="21" applyNumberFormat="1" applyBorder="1" applyAlignment="1">
      <alignment vertical="top" wrapText="1"/>
    </xf>
    <xf numFmtId="3" fontId="3" fillId="3" borderId="52" xfId="21" applyNumberFormat="1" applyBorder="1" applyAlignment="1">
      <alignment vertical="top" wrapText="1"/>
    </xf>
    <xf numFmtId="3" fontId="3" fillId="3" borderId="1" xfId="21" applyNumberFormat="1" applyBorder="1" applyAlignment="1">
      <alignment vertical="top" wrapText="1"/>
    </xf>
    <xf numFmtId="3" fontId="3" fillId="3" borderId="53" xfId="21" applyNumberFormat="1" applyBorder="1" applyAlignment="1">
      <alignment vertical="top" wrapText="1"/>
    </xf>
    <xf numFmtId="0" fontId="32" fillId="0" borderId="0" xfId="0" applyFont="1"/>
    <xf numFmtId="4" fontId="32" fillId="0" borderId="0" xfId="0" applyNumberFormat="1" applyFont="1"/>
    <xf numFmtId="0" fontId="33" fillId="0" borderId="0" xfId="0" applyFont="1" applyFill="1"/>
    <xf numFmtId="0" fontId="33" fillId="0" borderId="0" xfId="0" applyFont="1"/>
    <xf numFmtId="14" fontId="32" fillId="0" borderId="0" xfId="0" applyNumberFormat="1" applyFont="1"/>
    <xf numFmtId="0" fontId="32" fillId="0" borderId="0" xfId="0" applyFont="1" applyAlignment="1">
      <alignment wrapText="1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vertical="top"/>
    </xf>
    <xf numFmtId="0" fontId="32" fillId="0" borderId="12" xfId="0" applyFont="1" applyFill="1" applyBorder="1" applyAlignment="1">
      <alignment vertical="top" wrapText="1"/>
    </xf>
    <xf numFmtId="4" fontId="32" fillId="0" borderId="12" xfId="0" applyNumberFormat="1" applyFont="1" applyFill="1" applyBorder="1" applyAlignment="1">
      <alignment vertical="top"/>
    </xf>
    <xf numFmtId="10" fontId="32" fillId="0" borderId="12" xfId="0" applyNumberFormat="1" applyFont="1" applyFill="1" applyBorder="1" applyAlignment="1">
      <alignment vertical="top"/>
    </xf>
    <xf numFmtId="0" fontId="32" fillId="0" borderId="0" xfId="0" applyFont="1" applyAlignment="1">
      <alignment vertical="top" wrapText="1"/>
    </xf>
    <xf numFmtId="0" fontId="33" fillId="0" borderId="12" xfId="0" applyFont="1" applyFill="1" applyBorder="1" applyAlignment="1">
      <alignment vertical="top"/>
    </xf>
    <xf numFmtId="0" fontId="33" fillId="9" borderId="12" xfId="0" applyFont="1" applyFill="1" applyBorder="1" applyAlignment="1">
      <alignment vertical="top"/>
    </xf>
    <xf numFmtId="0" fontId="32" fillId="9" borderId="12" xfId="0" applyFont="1" applyFill="1" applyBorder="1" applyAlignment="1">
      <alignment vertical="top"/>
    </xf>
    <xf numFmtId="0" fontId="32" fillId="9" borderId="12" xfId="0" applyFont="1" applyFill="1" applyBorder="1" applyAlignment="1">
      <alignment vertical="top" wrapText="1"/>
    </xf>
    <xf numFmtId="0" fontId="32" fillId="6" borderId="12" xfId="0" applyFont="1" applyFill="1" applyBorder="1" applyAlignment="1">
      <alignment vertical="top"/>
    </xf>
    <xf numFmtId="4" fontId="32" fillId="6" borderId="12" xfId="0" applyNumberFormat="1" applyFont="1" applyFill="1" applyBorder="1" applyAlignment="1">
      <alignment vertical="top"/>
    </xf>
    <xf numFmtId="4" fontId="33" fillId="9" borderId="12" xfId="0" applyNumberFormat="1" applyFont="1" applyFill="1" applyBorder="1" applyAlignment="1">
      <alignment vertical="top"/>
    </xf>
    <xf numFmtId="4" fontId="32" fillId="9" borderId="12" xfId="0" applyNumberFormat="1" applyFont="1" applyFill="1" applyBorder="1" applyAlignment="1">
      <alignment vertical="top"/>
    </xf>
    <xf numFmtId="0" fontId="32" fillId="0" borderId="28" xfId="0" applyFont="1" applyFill="1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8" xfId="0" applyFont="1" applyFill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4" fillId="0" borderId="0" xfId="0" applyFont="1"/>
    <xf numFmtId="4" fontId="32" fillId="10" borderId="0" xfId="0" applyNumberFormat="1" applyFont="1" applyFill="1"/>
    <xf numFmtId="4" fontId="33" fillId="0" borderId="12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vertical="top" wrapText="1"/>
    </xf>
    <xf numFmtId="4" fontId="34" fillId="0" borderId="0" xfId="0" applyNumberFormat="1" applyFont="1"/>
    <xf numFmtId="0" fontId="8" fillId="11" borderId="54" xfId="0" applyFont="1" applyFill="1" applyBorder="1" applyAlignment="1">
      <alignment horizontal="right" vertical="center" wrapText="1"/>
    </xf>
    <xf numFmtId="0" fontId="8" fillId="11" borderId="55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11" borderId="56" xfId="0" applyFont="1" applyFill="1" applyBorder="1" applyAlignment="1">
      <alignment horizontal="right" vertical="center" wrapText="1"/>
    </xf>
    <xf numFmtId="0" fontId="8" fillId="11" borderId="57" xfId="0" applyFont="1" applyFill="1" applyBorder="1" applyAlignment="1">
      <alignment horizontal="right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4" borderId="43" xfId="22" applyFont="1" applyBorder="1" applyAlignment="1">
      <alignment horizontal="center" vertical="center" wrapText="1"/>
    </xf>
    <xf numFmtId="0" fontId="11" fillId="4" borderId="40" xfId="22" applyFont="1" applyBorder="1" applyAlignment="1">
      <alignment horizontal="center" vertical="center" wrapText="1"/>
    </xf>
    <xf numFmtId="0" fontId="13" fillId="2" borderId="58" xfId="20" applyFont="1" applyBorder="1" applyAlignment="1">
      <alignment horizontal="center" vertical="center" wrapText="1"/>
    </xf>
    <xf numFmtId="0" fontId="13" fillId="2" borderId="59" xfId="2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right" vertical="center" wrapText="1"/>
    </xf>
    <xf numFmtId="0" fontId="8" fillId="11" borderId="60" xfId="0" applyFont="1" applyFill="1" applyBorder="1" applyAlignment="1">
      <alignment horizontal="right" vertical="center" wrapText="1"/>
    </xf>
    <xf numFmtId="0" fontId="27" fillId="0" borderId="61" xfId="23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63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64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2" fillId="3" borderId="48" xfId="21" applyFont="1" applyBorder="1" applyAlignment="1">
      <alignment horizontal="center" vertical="center" wrapText="1"/>
    </xf>
    <xf numFmtId="0" fontId="12" fillId="3" borderId="50" xfId="21" applyFont="1" applyBorder="1" applyAlignment="1">
      <alignment horizontal="center" vertical="center" wrapText="1"/>
    </xf>
    <xf numFmtId="0" fontId="27" fillId="0" borderId="12" xfId="2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65" xfId="0" applyFont="1" applyBorder="1" applyAlignment="1">
      <alignment horizontal="left"/>
    </xf>
    <xf numFmtId="0" fontId="18" fillId="0" borderId="66" xfId="0" applyFont="1" applyBorder="1" applyAlignment="1">
      <alignment horizontal="left"/>
    </xf>
    <xf numFmtId="0" fontId="17" fillId="8" borderId="67" xfId="0" applyFont="1" applyFill="1" applyBorder="1" applyAlignment="1">
      <alignment horizontal="left"/>
    </xf>
    <xf numFmtId="0" fontId="17" fillId="8" borderId="68" xfId="0" applyFont="1" applyFill="1" applyBorder="1" applyAlignment="1">
      <alignment horizontal="left"/>
    </xf>
    <xf numFmtId="0" fontId="17" fillId="7" borderId="67" xfId="0" applyFont="1" applyFill="1" applyBorder="1" applyAlignment="1">
      <alignment horizontal="left"/>
    </xf>
    <xf numFmtId="0" fontId="17" fillId="7" borderId="68" xfId="0" applyFont="1" applyFill="1" applyBorder="1" applyAlignment="1">
      <alignment horizontal="left"/>
    </xf>
    <xf numFmtId="0" fontId="17" fillId="7" borderId="0" xfId="0" applyFont="1" applyFill="1" applyAlignment="1">
      <alignment horizontal="left"/>
    </xf>
    <xf numFmtId="0" fontId="17" fillId="8" borderId="0" xfId="0" applyFont="1" applyFill="1" applyAlignment="1">
      <alignment horizontal="left"/>
    </xf>
    <xf numFmtId="0" fontId="33" fillId="0" borderId="69" xfId="0" applyFont="1" applyFill="1" applyBorder="1" applyAlignment="1">
      <alignment vertical="top" wrapText="1"/>
    </xf>
    <xf numFmtId="0" fontId="33" fillId="0" borderId="70" xfId="0" applyFont="1" applyFill="1" applyBorder="1" applyAlignment="1">
      <alignment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obrá" xfId="20"/>
    <cellStyle name="Výpočet" xfId="21"/>
    <cellStyle name="Poznámka" xfId="22"/>
    <cellStyle name="Hypertextové prepojenie" xfId="23"/>
    <cellStyle name="Normáln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cet%20v0.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nava.sk/sk" TargetMode="External" /><Relationship Id="rId2" Type="http://schemas.openxmlformats.org/officeDocument/2006/relationships/hyperlink" Target="mailto:gabriel.rusznyak@gmail.com,%20+421%20905%20691%2077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view="pageLayout" workbookViewId="0" topLeftCell="A8">
      <selection activeCell="C19" sqref="C19:I19"/>
    </sheetView>
  </sheetViews>
  <sheetFormatPr defaultColWidth="8.8515625" defaultRowHeight="15"/>
  <cols>
    <col min="2" max="2" width="11.7109375" style="0" customWidth="1"/>
    <col min="4" max="4" width="6.421875" style="0" customWidth="1"/>
    <col min="6" max="6" width="7.7109375" style="0" customWidth="1"/>
    <col min="7" max="7" width="12.28125" style="0" customWidth="1"/>
    <col min="8" max="8" width="6.00390625" style="0" customWidth="1"/>
    <col min="9" max="9" width="14.28125" style="0" customWidth="1"/>
  </cols>
  <sheetData>
    <row r="1" spans="1:9" ht="15">
      <c r="A1" s="4"/>
      <c r="B1" s="4"/>
      <c r="C1" s="4"/>
      <c r="D1" s="4"/>
      <c r="E1" s="4"/>
      <c r="F1" s="4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4"/>
      <c r="B4" s="4"/>
      <c r="C4" s="4"/>
      <c r="D4" s="4"/>
      <c r="E4" s="4"/>
      <c r="F4" s="4"/>
      <c r="G4" s="4"/>
      <c r="H4" s="4"/>
      <c r="I4" s="4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6" spans="1:9" ht="62" customHeight="1">
      <c r="A6" s="137" t="s">
        <v>95</v>
      </c>
      <c r="B6" s="137"/>
      <c r="C6" s="137"/>
      <c r="D6" s="137"/>
      <c r="E6" s="137"/>
      <c r="F6" s="137"/>
      <c r="G6" s="137"/>
      <c r="H6" s="137"/>
      <c r="I6" s="137"/>
    </row>
    <row r="7" spans="1:9" ht="19">
      <c r="A7" s="149" t="s">
        <v>27</v>
      </c>
      <c r="B7" s="149"/>
      <c r="C7" s="149"/>
      <c r="D7" s="149"/>
      <c r="E7" s="149"/>
      <c r="F7" s="149"/>
      <c r="G7" s="149"/>
      <c r="H7" s="149"/>
      <c r="I7" s="149"/>
    </row>
    <row r="8" spans="1:9" ht="15">
      <c r="A8" s="138" t="s">
        <v>22</v>
      </c>
      <c r="B8" s="138"/>
      <c r="C8" s="138"/>
      <c r="D8" s="138"/>
      <c r="E8" s="138"/>
      <c r="F8" s="138"/>
      <c r="G8" s="138"/>
      <c r="H8" s="138"/>
      <c r="I8" s="138"/>
    </row>
    <row r="9" spans="1:9" ht="15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48.5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1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15">
      <c r="A13" s="4"/>
      <c r="B13" s="4"/>
      <c r="C13" s="4"/>
      <c r="D13" s="4"/>
      <c r="E13" s="4"/>
      <c r="F13" s="4"/>
      <c r="G13" s="4"/>
      <c r="H13" s="4"/>
      <c r="I13" s="4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2:9" ht="15">
      <c r="B16" s="4"/>
      <c r="C16" s="4"/>
      <c r="D16" s="4"/>
      <c r="E16" s="4"/>
      <c r="F16" s="4"/>
      <c r="G16" s="4"/>
      <c r="H16" s="4"/>
      <c r="I16" s="4"/>
    </row>
    <row r="17" spans="2:9" ht="15">
      <c r="B17" s="4"/>
      <c r="C17" s="4"/>
      <c r="D17" s="4"/>
      <c r="E17" s="4"/>
      <c r="F17" s="4"/>
      <c r="G17" s="4"/>
      <c r="H17" s="4"/>
      <c r="I17" s="4"/>
    </row>
    <row r="18" spans="2:9" ht="16" thickBot="1">
      <c r="B18" s="4"/>
      <c r="C18" s="4"/>
      <c r="D18" s="4"/>
      <c r="E18" s="4"/>
      <c r="F18" s="4"/>
      <c r="G18" s="4"/>
      <c r="H18" s="4"/>
      <c r="I18" s="4"/>
    </row>
    <row r="19" spans="1:9" ht="15">
      <c r="A19" s="139" t="s">
        <v>76</v>
      </c>
      <c r="B19" s="140"/>
      <c r="C19" s="141" t="s">
        <v>88</v>
      </c>
      <c r="D19" s="141"/>
      <c r="E19" s="141"/>
      <c r="F19" s="141"/>
      <c r="G19" s="141"/>
      <c r="H19" s="141"/>
      <c r="I19" s="142"/>
    </row>
    <row r="20" spans="1:9" ht="15">
      <c r="A20" s="133" t="s">
        <v>86</v>
      </c>
      <c r="B20" s="134"/>
      <c r="C20" s="135"/>
      <c r="D20" s="135"/>
      <c r="E20" s="135"/>
      <c r="F20" s="135"/>
      <c r="G20" s="135"/>
      <c r="H20" s="135"/>
      <c r="I20" s="136"/>
    </row>
    <row r="21" spans="1:9" ht="15">
      <c r="A21" s="133" t="s">
        <v>85</v>
      </c>
      <c r="B21" s="134"/>
      <c r="C21" s="135"/>
      <c r="D21" s="135"/>
      <c r="E21" s="135"/>
      <c r="F21" s="135"/>
      <c r="G21" s="135"/>
      <c r="H21" s="135"/>
      <c r="I21" s="136"/>
    </row>
    <row r="22" spans="1:9" ht="14.5" customHeight="1">
      <c r="A22" s="133" t="s">
        <v>13</v>
      </c>
      <c r="B22" s="134"/>
      <c r="C22" s="135" t="s">
        <v>89</v>
      </c>
      <c r="D22" s="135"/>
      <c r="E22" s="135"/>
      <c r="F22" s="135"/>
      <c r="G22" s="135"/>
      <c r="H22" s="135"/>
      <c r="I22" s="136"/>
    </row>
    <row r="23" spans="1:9" ht="15">
      <c r="A23" s="133" t="s">
        <v>14</v>
      </c>
      <c r="B23" s="134"/>
      <c r="C23" s="135" t="s">
        <v>90</v>
      </c>
      <c r="D23" s="135"/>
      <c r="E23" s="135"/>
      <c r="F23" s="135"/>
      <c r="G23" s="135"/>
      <c r="H23" s="135"/>
      <c r="I23" s="136"/>
    </row>
    <row r="24" spans="1:9" ht="15">
      <c r="A24" s="133" t="s">
        <v>15</v>
      </c>
      <c r="B24" s="134"/>
      <c r="C24" s="135" t="s">
        <v>91</v>
      </c>
      <c r="D24" s="135"/>
      <c r="E24" s="135"/>
      <c r="F24" s="135"/>
      <c r="G24" s="135"/>
      <c r="H24" s="135"/>
      <c r="I24" s="136"/>
    </row>
    <row r="25" spans="1:9" ht="15">
      <c r="A25" s="133" t="s">
        <v>16</v>
      </c>
      <c r="B25" s="134"/>
      <c r="C25" s="165" t="s">
        <v>92</v>
      </c>
      <c r="D25" s="135"/>
      <c r="E25" s="135"/>
      <c r="F25" s="135"/>
      <c r="G25" s="135"/>
      <c r="H25" s="135"/>
      <c r="I25" s="136"/>
    </row>
    <row r="26" spans="1:9" ht="15">
      <c r="A26" s="133" t="s">
        <v>17</v>
      </c>
      <c r="B26" s="134"/>
      <c r="C26" s="135">
        <v>313114</v>
      </c>
      <c r="D26" s="135"/>
      <c r="E26" s="135"/>
      <c r="F26" s="135"/>
      <c r="G26" s="135"/>
      <c r="H26" s="135"/>
      <c r="I26" s="136"/>
    </row>
    <row r="27" spans="1:9" ht="19.25" customHeight="1">
      <c r="A27" s="133" t="s">
        <v>18</v>
      </c>
      <c r="B27" s="134"/>
      <c r="C27" s="150" t="s">
        <v>93</v>
      </c>
      <c r="D27" s="150"/>
      <c r="E27" s="150"/>
      <c r="F27" s="150"/>
      <c r="G27" s="150"/>
      <c r="H27" s="150"/>
      <c r="I27" s="151"/>
    </row>
    <row r="28" spans="1:9" ht="33" customHeight="1" thickBot="1">
      <c r="A28" s="152" t="s">
        <v>19</v>
      </c>
      <c r="B28" s="153"/>
      <c r="C28" s="154" t="s">
        <v>94</v>
      </c>
      <c r="D28" s="155"/>
      <c r="E28" s="155"/>
      <c r="F28" s="155"/>
      <c r="G28" s="155"/>
      <c r="H28" s="155"/>
      <c r="I28" s="156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6" thickBot="1">
      <c r="A30" s="157" t="s">
        <v>23</v>
      </c>
      <c r="B30" s="157"/>
      <c r="C30" s="157"/>
      <c r="D30" s="157"/>
      <c r="E30" s="157"/>
      <c r="F30" s="157"/>
      <c r="G30" s="157"/>
      <c r="H30" s="157"/>
      <c r="I30" s="157"/>
    </row>
    <row r="31" spans="1:9" ht="14.5" customHeight="1">
      <c r="A31" s="158" t="s">
        <v>20</v>
      </c>
      <c r="B31" s="159"/>
      <c r="C31" s="143" t="s">
        <v>21</v>
      </c>
      <c r="D31" s="143"/>
      <c r="E31" s="163" t="s">
        <v>24</v>
      </c>
      <c r="F31" s="163"/>
      <c r="G31" s="145" t="s">
        <v>25</v>
      </c>
      <c r="H31" s="145"/>
      <c r="I31" s="147" t="s">
        <v>26</v>
      </c>
    </row>
    <row r="32" spans="1:9" ht="16" thickBot="1">
      <c r="A32" s="160"/>
      <c r="B32" s="161"/>
      <c r="C32" s="162"/>
      <c r="D32" s="162"/>
      <c r="E32" s="164"/>
      <c r="F32" s="164"/>
      <c r="G32" s="146"/>
      <c r="H32" s="146"/>
      <c r="I32" s="148"/>
    </row>
    <row r="33" spans="1:9" ht="15">
      <c r="A33" s="143"/>
      <c r="B33" s="143"/>
      <c r="C33" s="143"/>
      <c r="D33" s="143"/>
      <c r="E33" s="143"/>
      <c r="F33" s="143"/>
      <c r="G33" s="143"/>
      <c r="H33" s="143"/>
      <c r="I33" s="143"/>
    </row>
    <row r="34" spans="1:9" ht="15">
      <c r="A34" s="144"/>
      <c r="B34" s="144"/>
      <c r="C34" s="144"/>
      <c r="D34" s="144"/>
      <c r="E34" s="144"/>
      <c r="F34" s="144"/>
      <c r="G34" s="144"/>
      <c r="H34" s="144"/>
      <c r="I34" s="144"/>
    </row>
    <row r="35" spans="1:9" ht="15">
      <c r="A35" s="144"/>
      <c r="B35" s="144"/>
      <c r="C35" s="144"/>
      <c r="D35" s="144"/>
      <c r="E35" s="144"/>
      <c r="F35" s="144"/>
      <c r="G35" s="144"/>
      <c r="H35" s="144"/>
      <c r="I35" s="144"/>
    </row>
    <row r="36" spans="1:9" ht="15">
      <c r="A36" s="27"/>
      <c r="B36" s="27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  <row r="39" spans="1:9" ht="15">
      <c r="A39" s="4"/>
      <c r="B39" s="4"/>
      <c r="C39" s="4"/>
      <c r="D39" s="4"/>
      <c r="E39" s="4"/>
      <c r="F39" s="4"/>
      <c r="G39" s="4"/>
      <c r="H39" s="4"/>
      <c r="I39" s="4"/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</sheetData>
  <mergeCells count="30">
    <mergeCell ref="A33:I35"/>
    <mergeCell ref="G31:H32"/>
    <mergeCell ref="I31:I32"/>
    <mergeCell ref="A7:I7"/>
    <mergeCell ref="A27:B27"/>
    <mergeCell ref="C27:I27"/>
    <mergeCell ref="A28:B28"/>
    <mergeCell ref="C28:I28"/>
    <mergeCell ref="A30:I30"/>
    <mergeCell ref="A31:B32"/>
    <mergeCell ref="C31:D32"/>
    <mergeCell ref="E31:F32"/>
    <mergeCell ref="A24:B24"/>
    <mergeCell ref="C24:I24"/>
    <mergeCell ref="A25:B25"/>
    <mergeCell ref="C25:I25"/>
    <mergeCell ref="A26:B26"/>
    <mergeCell ref="C26:I26"/>
    <mergeCell ref="A6:I6"/>
    <mergeCell ref="A8:I10"/>
    <mergeCell ref="A22:B22"/>
    <mergeCell ref="C22:I22"/>
    <mergeCell ref="A23:B23"/>
    <mergeCell ref="C23:I23"/>
    <mergeCell ref="A19:B19"/>
    <mergeCell ref="C19:I19"/>
    <mergeCell ref="A20:B20"/>
    <mergeCell ref="C20:I20"/>
    <mergeCell ref="A21:B21"/>
    <mergeCell ref="C21:I21"/>
  </mergeCells>
  <hyperlinks>
    <hyperlink ref="C25" r:id="rId1" display="https://www.trnava.sk/sk"/>
    <hyperlink ref="C28" r:id="rId2" display="mailto:gabriel.rusznyak@gmail.com,%20+421%20905%20691%20772"/>
  </hyperlinks>
  <printOptions/>
  <pageMargins left="0.7" right="0.7" top="0.75" bottom="0.75" header="0.3" footer="0.3"/>
  <pageSetup fitToHeight="1" fitToWidth="1" horizontalDpi="600" verticalDpi="600" orientation="portrait" paperSize="9" scale="96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28"/>
  <sheetViews>
    <sheetView tabSelected="1" zoomScale="85" zoomScaleNormal="85" workbookViewId="0" topLeftCell="A1">
      <selection activeCell="D9" sqref="D9:E11"/>
    </sheetView>
  </sheetViews>
  <sheetFormatPr defaultColWidth="8.8515625" defaultRowHeight="15" outlineLevelCol="1"/>
  <cols>
    <col min="2" max="2" width="54.140625" style="0" customWidth="1"/>
    <col min="3" max="3" width="18.8515625" style="0" customWidth="1"/>
    <col min="4" max="13" width="16.00390625" style="0" customWidth="1" outlineLevel="1"/>
  </cols>
  <sheetData>
    <row r="1" spans="1:13" ht="21">
      <c r="A1" s="47" t="s">
        <v>58</v>
      </c>
      <c r="B1" s="48"/>
      <c r="D1" s="35"/>
      <c r="E1" s="33"/>
      <c r="F1" s="33"/>
      <c r="G1" s="33"/>
      <c r="H1" s="33"/>
      <c r="I1" s="33"/>
      <c r="J1" s="33"/>
      <c r="K1" s="33"/>
      <c r="L1" s="33"/>
      <c r="M1" s="29"/>
    </row>
    <row r="2" spans="1:13" ht="16">
      <c r="A2" s="49"/>
      <c r="B2" s="34"/>
      <c r="D2" s="31"/>
      <c r="E2" s="31"/>
      <c r="F2" s="31"/>
      <c r="G2" s="31"/>
      <c r="H2" s="31"/>
      <c r="I2" s="31"/>
      <c r="J2" s="31"/>
      <c r="K2" s="31"/>
      <c r="L2" s="31"/>
      <c r="M2" s="25"/>
    </row>
    <row r="3" spans="1:13" ht="16">
      <c r="A3" s="50" t="s">
        <v>82</v>
      </c>
      <c r="B3" s="34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4:13" ht="15"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6" thickBot="1">
      <c r="A5" s="35"/>
      <c r="B5" s="36"/>
      <c r="C5" s="30"/>
      <c r="D5" s="166" t="s">
        <v>60</v>
      </c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6">
      <c r="A6" s="51" t="s">
        <v>59</v>
      </c>
      <c r="B6" s="52"/>
      <c r="C6" s="41" t="s">
        <v>67</v>
      </c>
      <c r="D6" s="60" t="s">
        <v>2</v>
      </c>
      <c r="E6" s="61" t="s">
        <v>3</v>
      </c>
      <c r="F6" s="61" t="s">
        <v>4</v>
      </c>
      <c r="G6" s="61" t="s">
        <v>5</v>
      </c>
      <c r="H6" s="61" t="s">
        <v>6</v>
      </c>
      <c r="I6" s="61" t="s">
        <v>7</v>
      </c>
      <c r="J6" s="61" t="s">
        <v>8</v>
      </c>
      <c r="K6" s="61" t="s">
        <v>9</v>
      </c>
      <c r="L6" s="61" t="s">
        <v>10</v>
      </c>
      <c r="M6" s="62" t="s">
        <v>11</v>
      </c>
    </row>
    <row r="7" spans="1:13" ht="15">
      <c r="A7" s="53">
        <v>1</v>
      </c>
      <c r="B7" s="54" t="s">
        <v>72</v>
      </c>
      <c r="C7" s="42">
        <f aca="true" t="shared" si="0" ref="C7:C12">SUM(D7:M7)</f>
        <v>0</v>
      </c>
      <c r="D7" s="63">
        <f>'TCO - SW'!$E5+'TCO - SW'!$E15</f>
        <v>0</v>
      </c>
      <c r="E7" s="39">
        <f>'TCO - SW'!$E6+'TCO - SW'!$E16</f>
        <v>0</v>
      </c>
      <c r="F7" s="39">
        <f>'TCO - SW'!$E7+'TCO - SW'!$E17</f>
        <v>0</v>
      </c>
      <c r="G7" s="39">
        <f>'TCO - SW'!$E8+'TCO - SW'!$E18</f>
        <v>0</v>
      </c>
      <c r="H7" s="39">
        <f>'TCO - SW'!$E9+'TCO - SW'!$E19</f>
        <v>0</v>
      </c>
      <c r="I7" s="39">
        <f>'TCO - SW'!$E10+'TCO - SW'!$E20</f>
        <v>0</v>
      </c>
      <c r="J7" s="39">
        <f>'TCO - SW'!$E11+'TCO - SW'!$E21</f>
        <v>0</v>
      </c>
      <c r="K7" s="39">
        <f>'TCO - SW'!$E12+'TCO - SW'!$E22</f>
        <v>0</v>
      </c>
      <c r="L7" s="39">
        <f>'TCO - SW'!$E13+'TCO - SW'!$E23</f>
        <v>0</v>
      </c>
      <c r="M7" s="64">
        <f>'TCO - SW'!$E14+'TCO - SW'!$E24</f>
        <v>0</v>
      </c>
    </row>
    <row r="8" spans="1:13" ht="15">
      <c r="A8" s="53"/>
      <c r="B8" s="54" t="s">
        <v>73</v>
      </c>
      <c r="C8" s="42">
        <f t="shared" si="0"/>
        <v>0</v>
      </c>
      <c r="D8" s="63">
        <f>'TCO - SW'!$E58+'TCO - SW'!$E68</f>
        <v>0</v>
      </c>
      <c r="E8" s="39">
        <f>'TCO - SW'!$E59+'TCO - SW'!$E69</f>
        <v>0</v>
      </c>
      <c r="F8" s="39">
        <f>'TCO - SW'!$E60+'TCO - SW'!$E70</f>
        <v>0</v>
      </c>
      <c r="G8" s="39">
        <f>'TCO - SW'!$E61+'TCO - SW'!$E71</f>
        <v>0</v>
      </c>
      <c r="H8" s="39">
        <f>'TCO - SW'!$E62+'TCO - SW'!$E72</f>
        <v>0</v>
      </c>
      <c r="I8" s="39">
        <f>'TCO - SW'!$E63+'TCO - SW'!$E73</f>
        <v>0</v>
      </c>
      <c r="J8" s="39">
        <f>'TCO - SW'!$E64+'TCO - SW'!$E74</f>
        <v>0</v>
      </c>
      <c r="K8" s="39">
        <f>'TCO - SW'!$E65+'TCO - SW'!$E75</f>
        <v>0</v>
      </c>
      <c r="L8" s="39">
        <f>'TCO - SW'!$E66+'TCO - SW'!$E76</f>
        <v>0</v>
      </c>
      <c r="M8" s="64">
        <f>'TCO - SW'!$E67+'TCO - SW'!$E77</f>
        <v>0</v>
      </c>
    </row>
    <row r="9" spans="1:13" ht="15">
      <c r="A9" s="53"/>
      <c r="B9" s="54" t="s">
        <v>74</v>
      </c>
      <c r="C9" s="42">
        <f t="shared" si="0"/>
        <v>245463.6</v>
      </c>
      <c r="D9" s="63">
        <f>'TCO - SW'!$E26+'TCO - SW'!$E36+'TCO - SW'!$E46</f>
        <v>122731.8</v>
      </c>
      <c r="E9" s="39">
        <f>'TCO - SW'!$E27+'TCO - SW'!$E37+'TCO - SW'!$E47</f>
        <v>122731.8</v>
      </c>
      <c r="F9" s="39">
        <f>'TCO - SW'!$E28+'TCO - SW'!$E38+'TCO - SW'!$E48</f>
        <v>0</v>
      </c>
      <c r="G9" s="39">
        <f>'TCO - SW'!$E29+'TCO - SW'!$E39+'TCO - SW'!$E49</f>
        <v>0</v>
      </c>
      <c r="H9" s="39">
        <f>'TCO - SW'!$E30+'TCO - SW'!$E40+'TCO - SW'!$E50</f>
        <v>0</v>
      </c>
      <c r="I9" s="39">
        <f>'TCO - SW'!$E31+'TCO - SW'!$E41+'TCO - SW'!$E51</f>
        <v>0</v>
      </c>
      <c r="J9" s="39">
        <f>'TCO - SW'!$E32+'TCO - SW'!$E42+'TCO - SW'!$E52</f>
        <v>0</v>
      </c>
      <c r="K9" s="39">
        <f>'TCO - SW'!$E33+'TCO - SW'!$E43+'TCO - SW'!$E53</f>
        <v>0</v>
      </c>
      <c r="L9" s="39">
        <f>'TCO - SW'!$E34+'TCO - SW'!$E44+'TCO - SW'!$E54</f>
        <v>0</v>
      </c>
      <c r="M9" s="64">
        <f>'TCO - SW'!$E35+'TCO - SW'!$E45+'TCO - SW'!$E55</f>
        <v>0</v>
      </c>
    </row>
    <row r="10" spans="1:13" ht="15">
      <c r="A10" s="53"/>
      <c r="B10" s="54" t="s">
        <v>75</v>
      </c>
      <c r="C10" s="42">
        <f t="shared" si="0"/>
        <v>210456</v>
      </c>
      <c r="D10" s="63">
        <f>'TCO - SW'!$E79+'TCO - SW'!$E89+'TCO - SW'!$E99+'TCO - SW'!$E109+'TCO - SW'!$E119</f>
        <v>5280</v>
      </c>
      <c r="E10" s="39">
        <f>'TCO - SW'!$E80+'TCO - SW'!$E90+'TCO - SW'!$E100+'TCO - SW'!$E110+'TCO - SW'!$E120</f>
        <v>5280</v>
      </c>
      <c r="F10" s="39">
        <f>'TCO - SW'!$E81+'TCO - SW'!$E91+'TCO - SW'!$E101+'TCO - SW'!$E111+'TCO - SW'!$E121</f>
        <v>24987</v>
      </c>
      <c r="G10" s="39">
        <f>'TCO - SW'!$E82+'TCO - SW'!$E92+'TCO - SW'!$E102+'TCO - SW'!$E112+'TCO - SW'!$E122</f>
        <v>24987</v>
      </c>
      <c r="H10" s="39">
        <f>'TCO - SW'!$E83+'TCO - SW'!$E93+'TCO - SW'!$E103+'TCO - SW'!$E113+'TCO - SW'!$E123</f>
        <v>24987</v>
      </c>
      <c r="I10" s="39">
        <f>'TCO - SW'!$E84+'TCO - SW'!$E94+'TCO - SW'!$E104+'TCO - SW'!$E114+'TCO - SW'!$E124</f>
        <v>24987</v>
      </c>
      <c r="J10" s="39">
        <f>'TCO - SW'!$E85+'TCO - SW'!$E95+'TCO - SW'!$E105+'TCO - SW'!$E115+'TCO - SW'!$E125</f>
        <v>24987</v>
      </c>
      <c r="K10" s="39">
        <f>'TCO - SW'!$E86+'TCO - SW'!$E96+'TCO - SW'!$E106+'TCO - SW'!$E116+'TCO - SW'!$E126</f>
        <v>24987</v>
      </c>
      <c r="L10" s="39">
        <f>'TCO - SW'!$E87+'TCO - SW'!$E97+'TCO - SW'!$E107+'TCO - SW'!$E117+'TCO - SW'!$E127</f>
        <v>24987</v>
      </c>
      <c r="M10" s="64">
        <f>'TCO - SW'!$E88+'TCO - SW'!$E98+'TCO - SW'!$E108+'TCO - SW'!$E118+'TCO - SW'!$E128</f>
        <v>24987</v>
      </c>
    </row>
    <row r="11" spans="1:13" ht="15">
      <c r="A11" s="53">
        <v>2</v>
      </c>
      <c r="B11" s="54" t="s">
        <v>61</v>
      </c>
      <c r="C11" s="42">
        <f t="shared" si="0"/>
        <v>743434.7999999997</v>
      </c>
      <c r="D11" s="63">
        <f>'TCO - HW'!$E4+'TCO - HW'!$E14+'TCO - HW'!$E24</f>
        <v>371717.39999999985</v>
      </c>
      <c r="E11" s="39">
        <f>'TCO - HW'!$E5+'TCO - HW'!$E15+'TCO - HW'!$E25</f>
        <v>371717.39999999985</v>
      </c>
      <c r="F11" s="39">
        <f>'TCO - HW'!$E6+'TCO - HW'!$E16+'TCO - HW'!$E26</f>
        <v>0</v>
      </c>
      <c r="G11" s="39">
        <f>'TCO - HW'!$E7+'TCO - HW'!$E17+'TCO - HW'!$E27</f>
        <v>0</v>
      </c>
      <c r="H11" s="39">
        <f>'TCO - HW'!$E8+'TCO - HW'!$E18+'TCO - HW'!$E28</f>
        <v>0</v>
      </c>
      <c r="I11" s="39">
        <f>'TCO - HW'!$E9+'TCO - HW'!$E19+'TCO - HW'!$E29</f>
        <v>0</v>
      </c>
      <c r="J11" s="39">
        <f>'TCO - HW'!$E10+'TCO - HW'!$E20+'TCO - HW'!$E30</f>
        <v>0</v>
      </c>
      <c r="K11" s="39">
        <f>'TCO - HW'!$E11+'TCO - HW'!$E21+'TCO - HW'!$E31</f>
        <v>0</v>
      </c>
      <c r="L11" s="39">
        <f>'TCO - HW'!$E12+'TCO - HW'!$E22+'TCO - HW'!$E32</f>
        <v>0</v>
      </c>
      <c r="M11" s="64">
        <f>'TCO - HW'!$E13+'TCO - HW'!$E23+'TCO - HW'!$E33</f>
        <v>0</v>
      </c>
    </row>
    <row r="12" spans="1:13" ht="16" thickBot="1">
      <c r="A12" s="53"/>
      <c r="B12" s="55" t="s">
        <v>62</v>
      </c>
      <c r="C12" s="43">
        <f t="shared" si="0"/>
        <v>0</v>
      </c>
      <c r="D12" s="65">
        <f>'TCO - HW'!$E35+'TCO - HW'!$E45+'TCO - HW'!$E55+'TCO - HW'!$E65+'TCO - HW'!$E75</f>
        <v>0</v>
      </c>
      <c r="E12" s="66">
        <f>'TCO - HW'!$E36+'TCO - HW'!$E46+'TCO - HW'!$E56+'TCO - HW'!$E66+'TCO - HW'!$E76</f>
        <v>0</v>
      </c>
      <c r="F12" s="66">
        <f>'TCO - HW'!$E37+'TCO - HW'!$E47+'TCO - HW'!$E57+'TCO - HW'!$E67+'TCO - HW'!$E77</f>
        <v>0</v>
      </c>
      <c r="G12" s="66">
        <f>'TCO - HW'!$E38+'TCO - HW'!$E48+'TCO - HW'!$E58+'TCO - HW'!$E68+'TCO - HW'!$E78</f>
        <v>0</v>
      </c>
      <c r="H12" s="66">
        <f>'TCO - HW'!$E39+'TCO - HW'!$E49+'TCO - HW'!$E59+'TCO - HW'!$E69+'TCO - HW'!$E79</f>
        <v>0</v>
      </c>
      <c r="I12" s="66">
        <f>'TCO - HW'!$E40+'TCO - HW'!$E50+'TCO - HW'!$E60+'TCO - HW'!$E70+'TCO - HW'!$E80</f>
        <v>0</v>
      </c>
      <c r="J12" s="66">
        <f>'TCO - HW'!$E41+'TCO - HW'!$E51+'TCO - HW'!$E61+'TCO - HW'!$E71+'TCO - HW'!$E81</f>
        <v>0</v>
      </c>
      <c r="K12" s="66">
        <f>'TCO - HW'!$E42+'TCO - HW'!$E52+'TCO - HW'!$E62+'TCO - HW'!$E72+'TCO - HW'!$E82</f>
        <v>0</v>
      </c>
      <c r="L12" s="66">
        <f>'TCO - HW'!$E43+'TCO - HW'!$E53+'TCO - HW'!$E63+'TCO - HW'!$E73+'TCO - HW'!$E83</f>
        <v>0</v>
      </c>
      <c r="M12" s="67">
        <f>'TCO - HW'!$E44+'TCO - HW'!$E54+'TCO - HW'!$E64+'TCO - HW'!$E74+'TCO - HW'!$E84</f>
        <v>0</v>
      </c>
    </row>
    <row r="13" spans="1:13" ht="16" thickBot="1">
      <c r="A13" s="37"/>
      <c r="B13" s="38" t="s">
        <v>63</v>
      </c>
      <c r="C13" s="44">
        <f>SUM(C7:C12)</f>
        <v>1199354.3999999997</v>
      </c>
      <c r="D13" s="40">
        <f>SUM(D7:D12)</f>
        <v>499729.19999999984</v>
      </c>
      <c r="E13" s="28">
        <f aca="true" t="shared" si="1" ref="E13:M13">SUM(E7:E12)</f>
        <v>499729.19999999984</v>
      </c>
      <c r="F13" s="28">
        <f t="shared" si="1"/>
        <v>24987</v>
      </c>
      <c r="G13" s="28">
        <f t="shared" si="1"/>
        <v>24987</v>
      </c>
      <c r="H13" s="28">
        <f t="shared" si="1"/>
        <v>24987</v>
      </c>
      <c r="I13" s="28">
        <f t="shared" si="1"/>
        <v>24987</v>
      </c>
      <c r="J13" s="28">
        <f t="shared" si="1"/>
        <v>24987</v>
      </c>
      <c r="K13" s="28">
        <f t="shared" si="1"/>
        <v>24987</v>
      </c>
      <c r="L13" s="46">
        <f t="shared" si="1"/>
        <v>24987</v>
      </c>
      <c r="M13" s="45">
        <f t="shared" si="1"/>
        <v>24987</v>
      </c>
    </row>
    <row r="14" spans="1:13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2.25" customHeight="1">
      <c r="A16" s="167" t="s">
        <v>83</v>
      </c>
      <c r="B16" s="167"/>
      <c r="C16" s="167"/>
      <c r="D16" s="32"/>
      <c r="E16" s="31"/>
      <c r="F16" s="31"/>
      <c r="G16" s="31"/>
      <c r="H16" s="31"/>
      <c r="I16" s="31"/>
      <c r="J16" s="31"/>
      <c r="K16" s="31"/>
      <c r="L16" s="31"/>
      <c r="M16" s="25"/>
    </row>
    <row r="17" spans="1:13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6" thickBot="1">
      <c r="A18" s="35"/>
      <c r="B18" s="36"/>
      <c r="C18" s="30"/>
      <c r="D18" s="166" t="s">
        <v>60</v>
      </c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3" ht="17" customHeight="1">
      <c r="A19" s="51" t="s">
        <v>59</v>
      </c>
      <c r="B19" s="52"/>
      <c r="C19" s="41" t="s">
        <v>67</v>
      </c>
      <c r="D19" s="60" t="s">
        <v>2</v>
      </c>
      <c r="E19" s="61" t="s">
        <v>3</v>
      </c>
      <c r="F19" s="61" t="s">
        <v>4</v>
      </c>
      <c r="G19" s="61" t="s">
        <v>5</v>
      </c>
      <c r="H19" s="61" t="s">
        <v>6</v>
      </c>
      <c r="I19" s="61" t="s">
        <v>7</v>
      </c>
      <c r="J19" s="61" t="s">
        <v>8</v>
      </c>
      <c r="K19" s="61" t="s">
        <v>9</v>
      </c>
      <c r="L19" s="61" t="s">
        <v>10</v>
      </c>
      <c r="M19" s="62" t="s">
        <v>11</v>
      </c>
    </row>
    <row r="20" spans="1:13" ht="15" customHeight="1">
      <c r="A20" s="56">
        <v>1</v>
      </c>
      <c r="B20" s="57" t="s">
        <v>64</v>
      </c>
      <c r="C20" s="42">
        <f>SUM(D20:M20)</f>
        <v>0</v>
      </c>
      <c r="D20" s="68"/>
      <c r="E20" s="69"/>
      <c r="F20" s="69"/>
      <c r="G20" s="69"/>
      <c r="H20" s="69"/>
      <c r="I20" s="69"/>
      <c r="J20" s="69"/>
      <c r="K20" s="69"/>
      <c r="L20" s="69"/>
      <c r="M20" s="70"/>
    </row>
    <row r="21" spans="1:13" ht="17.5" customHeight="1">
      <c r="A21" s="56">
        <v>2</v>
      </c>
      <c r="B21" s="57" t="s">
        <v>65</v>
      </c>
      <c r="C21" s="42">
        <f>SUM(D21:M21)</f>
        <v>0</v>
      </c>
      <c r="D21" s="68"/>
      <c r="E21" s="69"/>
      <c r="F21" s="69"/>
      <c r="G21" s="69"/>
      <c r="H21" s="69"/>
      <c r="I21" s="69"/>
      <c r="J21" s="69"/>
      <c r="K21" s="69"/>
      <c r="L21" s="69"/>
      <c r="M21" s="70"/>
    </row>
    <row r="22" spans="1:13" ht="15">
      <c r="A22" s="56">
        <v>3</v>
      </c>
      <c r="B22" s="56" t="s">
        <v>77</v>
      </c>
      <c r="C22" s="42">
        <f>SUM(D22:M22)</f>
        <v>0</v>
      </c>
      <c r="D22" s="68"/>
      <c r="E22" s="69"/>
      <c r="F22" s="69"/>
      <c r="G22" s="69"/>
      <c r="H22" s="69"/>
      <c r="I22" s="69"/>
      <c r="J22" s="69"/>
      <c r="K22" s="69"/>
      <c r="L22" s="69"/>
      <c r="M22" s="70"/>
    </row>
    <row r="23" spans="1:13" ht="16" thickBot="1">
      <c r="A23" s="56">
        <v>4</v>
      </c>
      <c r="B23" s="58" t="s">
        <v>66</v>
      </c>
      <c r="C23" s="43">
        <f>SUM(D23:M23)</f>
        <v>0</v>
      </c>
      <c r="D23" s="71"/>
      <c r="E23" s="72"/>
      <c r="F23" s="72"/>
      <c r="G23" s="72"/>
      <c r="H23" s="72"/>
      <c r="I23" s="72"/>
      <c r="J23" s="72"/>
      <c r="K23" s="72"/>
      <c r="L23" s="72"/>
      <c r="M23" s="73"/>
    </row>
    <row r="24" spans="1:13" ht="16" thickBot="1">
      <c r="A24" s="37"/>
      <c r="B24" s="38" t="s">
        <v>78</v>
      </c>
      <c r="C24" s="44">
        <f>SUM(C20:C23)</f>
        <v>0</v>
      </c>
      <c r="D24" s="40">
        <f>SUM(D20:D23)</f>
        <v>0</v>
      </c>
      <c r="E24" s="28">
        <f aca="true" t="shared" si="2" ref="E24:M24">SUM(E20:E23)</f>
        <v>0</v>
      </c>
      <c r="F24" s="28">
        <f t="shared" si="2"/>
        <v>0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 t="shared" si="2"/>
        <v>0</v>
      </c>
      <c r="K24" s="28">
        <f t="shared" si="2"/>
        <v>0</v>
      </c>
      <c r="L24" s="46">
        <f t="shared" si="2"/>
        <v>0</v>
      </c>
      <c r="M24" s="45">
        <f t="shared" si="2"/>
        <v>0</v>
      </c>
    </row>
    <row r="25" spans="1:13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5">
      <c r="A26" s="59" t="s">
        <v>68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2" ht="15">
      <c r="A27" t="s">
        <v>79</v>
      </c>
      <c r="B27" t="s">
        <v>84</v>
      </c>
    </row>
    <row r="28" spans="1:2" ht="15">
      <c r="A28" t="s">
        <v>69</v>
      </c>
      <c r="B28" t="s">
        <v>80</v>
      </c>
    </row>
  </sheetData>
  <mergeCells count="3">
    <mergeCell ref="D5:M5"/>
    <mergeCell ref="A16:C16"/>
    <mergeCell ref="D18:M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128"/>
  <sheetViews>
    <sheetView zoomScale="85" zoomScaleNormal="85" workbookViewId="0" topLeftCell="A64">
      <selection activeCell="F82" sqref="F82:F88"/>
    </sheetView>
  </sheetViews>
  <sheetFormatPr defaultColWidth="8.8515625" defaultRowHeight="15" outlineLevelRow="2" outlineLevelCol="1"/>
  <cols>
    <col min="1" max="1" width="22.421875" style="0" customWidth="1"/>
    <col min="2" max="2" width="23.28125" style="0" customWidth="1"/>
    <col min="3" max="3" width="22.421875" style="0" customWidth="1"/>
    <col min="5" max="5" width="17.8515625" style="0" customWidth="1"/>
    <col min="6" max="8" width="19.28125" style="0" customWidth="1" outlineLevel="1"/>
  </cols>
  <sheetData>
    <row r="1" spans="1:8" ht="49" thickBot="1">
      <c r="A1" s="170" t="s">
        <v>57</v>
      </c>
      <c r="B1" s="170"/>
      <c r="C1" s="170"/>
      <c r="D1" s="171"/>
      <c r="E1" s="12" t="s">
        <v>12</v>
      </c>
      <c r="F1" s="13" t="s">
        <v>96</v>
      </c>
      <c r="G1" s="13" t="s">
        <v>28</v>
      </c>
      <c r="H1" s="13" t="s">
        <v>28</v>
      </c>
    </row>
    <row r="2" spans="1:8" ht="16" thickBot="1">
      <c r="A2" s="5" t="s">
        <v>0</v>
      </c>
      <c r="B2" s="18" t="s">
        <v>32</v>
      </c>
      <c r="C2" s="18" t="s">
        <v>31</v>
      </c>
      <c r="D2" s="18" t="s">
        <v>1</v>
      </c>
      <c r="E2" s="1"/>
      <c r="F2" s="1"/>
      <c r="G2" s="1"/>
      <c r="H2" s="1"/>
    </row>
    <row r="3" spans="1:8" ht="16" thickBot="1">
      <c r="A3" s="174" t="s">
        <v>87</v>
      </c>
      <c r="B3" s="175"/>
      <c r="C3" s="175"/>
      <c r="D3" s="23"/>
      <c r="E3" s="20">
        <f>E4+E25</f>
        <v>245463.59999999998</v>
      </c>
      <c r="F3" s="21">
        <f>F4+F25</f>
        <v>245463.59999999998</v>
      </c>
      <c r="G3" s="21">
        <f>G4+G25</f>
        <v>0</v>
      </c>
      <c r="H3" s="22">
        <f>H4+H25</f>
        <v>0</v>
      </c>
    </row>
    <row r="4" spans="1:8" ht="16" outlineLevel="1" thickBot="1">
      <c r="A4" s="1" t="s">
        <v>70</v>
      </c>
      <c r="B4" s="1"/>
      <c r="C4" s="1"/>
      <c r="D4" s="2"/>
      <c r="E4" s="20">
        <f>SUM(E5:E24)</f>
        <v>0</v>
      </c>
      <c r="F4" s="21">
        <f>SUM(F5:F24)</f>
        <v>0</v>
      </c>
      <c r="G4" s="21">
        <f>SUM(G5:G24)</f>
        <v>0</v>
      </c>
      <c r="H4" s="22">
        <f>SUM(H5:H24)</f>
        <v>0</v>
      </c>
    </row>
    <row r="5" spans="1:8" ht="16" outlineLevel="2">
      <c r="A5" s="168" t="s">
        <v>29</v>
      </c>
      <c r="B5" s="169" t="s">
        <v>30</v>
      </c>
      <c r="C5" s="169">
        <v>711003</v>
      </c>
      <c r="D5" s="9" t="s">
        <v>2</v>
      </c>
      <c r="E5" s="6">
        <f>SUM(F5:H5)</f>
        <v>0</v>
      </c>
      <c r="F5" s="83"/>
      <c r="G5" s="84"/>
      <c r="H5" s="89"/>
    </row>
    <row r="6" spans="1:8" ht="16" outlineLevel="2">
      <c r="A6" s="168"/>
      <c r="B6" s="169"/>
      <c r="C6" s="169"/>
      <c r="D6" s="10" t="s">
        <v>3</v>
      </c>
      <c r="E6" s="7">
        <f>SUM(F6:H6)</f>
        <v>0</v>
      </c>
      <c r="F6" s="85"/>
      <c r="G6" s="86"/>
      <c r="H6" s="90"/>
    </row>
    <row r="7" spans="1:8" ht="16" outlineLevel="2">
      <c r="A7" s="168"/>
      <c r="B7" s="169"/>
      <c r="C7" s="169"/>
      <c r="D7" s="10" t="s">
        <v>4</v>
      </c>
      <c r="E7" s="7">
        <f aca="true" t="shared" si="0" ref="E7:E14">SUM(F7:H7)</f>
        <v>0</v>
      </c>
      <c r="F7" s="85"/>
      <c r="G7" s="86"/>
      <c r="H7" s="90"/>
    </row>
    <row r="8" spans="1:8" ht="16" outlineLevel="2">
      <c r="A8" s="168"/>
      <c r="B8" s="169"/>
      <c r="C8" s="169"/>
      <c r="D8" s="10" t="s">
        <v>5</v>
      </c>
      <c r="E8" s="7">
        <f t="shared" si="0"/>
        <v>0</v>
      </c>
      <c r="F8" s="85"/>
      <c r="G8" s="86"/>
      <c r="H8" s="90"/>
    </row>
    <row r="9" spans="1:8" ht="16" outlineLevel="2">
      <c r="A9" s="168"/>
      <c r="B9" s="169"/>
      <c r="C9" s="169"/>
      <c r="D9" s="10" t="s">
        <v>6</v>
      </c>
      <c r="E9" s="7">
        <f t="shared" si="0"/>
        <v>0</v>
      </c>
      <c r="F9" s="85"/>
      <c r="G9" s="86"/>
      <c r="H9" s="90"/>
    </row>
    <row r="10" spans="1:8" ht="16" outlineLevel="2">
      <c r="A10" s="168"/>
      <c r="B10" s="169"/>
      <c r="C10" s="169"/>
      <c r="D10" s="10" t="s">
        <v>7</v>
      </c>
      <c r="E10" s="7">
        <f t="shared" si="0"/>
        <v>0</v>
      </c>
      <c r="F10" s="85"/>
      <c r="G10" s="86"/>
      <c r="H10" s="90"/>
    </row>
    <row r="11" spans="1:8" ht="16" outlineLevel="2">
      <c r="A11" s="168"/>
      <c r="B11" s="169"/>
      <c r="C11" s="169"/>
      <c r="D11" s="10" t="s">
        <v>8</v>
      </c>
      <c r="E11" s="7">
        <f t="shared" si="0"/>
        <v>0</v>
      </c>
      <c r="F11" s="85"/>
      <c r="G11" s="86"/>
      <c r="H11" s="90"/>
    </row>
    <row r="12" spans="1:8" ht="16" outlineLevel="2">
      <c r="A12" s="168"/>
      <c r="B12" s="169"/>
      <c r="C12" s="169"/>
      <c r="D12" s="10" t="s">
        <v>9</v>
      </c>
      <c r="E12" s="7">
        <f t="shared" si="0"/>
        <v>0</v>
      </c>
      <c r="F12" s="85"/>
      <c r="G12" s="86"/>
      <c r="H12" s="90"/>
    </row>
    <row r="13" spans="1:8" ht="16" outlineLevel="2">
      <c r="A13" s="168"/>
      <c r="B13" s="169"/>
      <c r="C13" s="169"/>
      <c r="D13" s="10" t="s">
        <v>10</v>
      </c>
      <c r="E13" s="7">
        <f t="shared" si="0"/>
        <v>0</v>
      </c>
      <c r="F13" s="85"/>
      <c r="G13" s="86"/>
      <c r="H13" s="90"/>
    </row>
    <row r="14" spans="1:8" ht="17" outlineLevel="2" thickBot="1">
      <c r="A14" s="168"/>
      <c r="B14" s="169"/>
      <c r="C14" s="169"/>
      <c r="D14" s="11" t="s">
        <v>11</v>
      </c>
      <c r="E14" s="7">
        <f t="shared" si="0"/>
        <v>0</v>
      </c>
      <c r="F14" s="87"/>
      <c r="G14" s="88"/>
      <c r="H14" s="91"/>
    </row>
    <row r="15" spans="1:8" ht="16" outlineLevel="2">
      <c r="A15" s="168" t="s">
        <v>29</v>
      </c>
      <c r="B15" s="169" t="s">
        <v>35</v>
      </c>
      <c r="C15" s="169">
        <v>633013</v>
      </c>
      <c r="D15" s="9" t="s">
        <v>2</v>
      </c>
      <c r="E15" s="6">
        <f>SUM(F15:H15)</f>
        <v>0</v>
      </c>
      <c r="F15" s="83"/>
      <c r="G15" s="84"/>
      <c r="H15" s="89"/>
    </row>
    <row r="16" spans="1:8" ht="16" outlineLevel="2">
      <c r="A16" s="168"/>
      <c r="B16" s="169"/>
      <c r="C16" s="169"/>
      <c r="D16" s="10" t="s">
        <v>3</v>
      </c>
      <c r="E16" s="7">
        <f>SUM(F16:H16)</f>
        <v>0</v>
      </c>
      <c r="F16" s="85"/>
      <c r="G16" s="86"/>
      <c r="H16" s="90"/>
    </row>
    <row r="17" spans="1:8" ht="16" outlineLevel="2">
      <c r="A17" s="168"/>
      <c r="B17" s="169"/>
      <c r="C17" s="169"/>
      <c r="D17" s="10" t="s">
        <v>4</v>
      </c>
      <c r="E17" s="7">
        <f aca="true" t="shared" si="1" ref="E17:E24">SUM(F17:H17)</f>
        <v>0</v>
      </c>
      <c r="F17" s="85"/>
      <c r="G17" s="86"/>
      <c r="H17" s="90"/>
    </row>
    <row r="18" spans="1:8" ht="16" outlineLevel="2">
      <c r="A18" s="168"/>
      <c r="B18" s="169"/>
      <c r="C18" s="169"/>
      <c r="D18" s="10" t="s">
        <v>5</v>
      </c>
      <c r="E18" s="7">
        <f t="shared" si="1"/>
        <v>0</v>
      </c>
      <c r="F18" s="85"/>
      <c r="G18" s="86"/>
      <c r="H18" s="90"/>
    </row>
    <row r="19" spans="1:8" ht="16" outlineLevel="2">
      <c r="A19" s="168"/>
      <c r="B19" s="169"/>
      <c r="C19" s="169"/>
      <c r="D19" s="10" t="s">
        <v>6</v>
      </c>
      <c r="E19" s="7">
        <f t="shared" si="1"/>
        <v>0</v>
      </c>
      <c r="F19" s="85"/>
      <c r="G19" s="86"/>
      <c r="H19" s="90"/>
    </row>
    <row r="20" spans="1:8" ht="16" outlineLevel="2">
      <c r="A20" s="168"/>
      <c r="B20" s="169"/>
      <c r="C20" s="169"/>
      <c r="D20" s="10" t="s">
        <v>7</v>
      </c>
      <c r="E20" s="7">
        <f t="shared" si="1"/>
        <v>0</v>
      </c>
      <c r="F20" s="85"/>
      <c r="G20" s="86"/>
      <c r="H20" s="90"/>
    </row>
    <row r="21" spans="1:8" ht="16" outlineLevel="2">
      <c r="A21" s="168"/>
      <c r="B21" s="169"/>
      <c r="C21" s="169"/>
      <c r="D21" s="10" t="s">
        <v>8</v>
      </c>
      <c r="E21" s="7">
        <f t="shared" si="1"/>
        <v>0</v>
      </c>
      <c r="F21" s="85"/>
      <c r="G21" s="86"/>
      <c r="H21" s="90"/>
    </row>
    <row r="22" spans="1:8" ht="16" outlineLevel="2">
      <c r="A22" s="168"/>
      <c r="B22" s="169"/>
      <c r="C22" s="169"/>
      <c r="D22" s="10" t="s">
        <v>9</v>
      </c>
      <c r="E22" s="7">
        <f t="shared" si="1"/>
        <v>0</v>
      </c>
      <c r="F22" s="85"/>
      <c r="G22" s="86"/>
      <c r="H22" s="90"/>
    </row>
    <row r="23" spans="1:8" ht="16" outlineLevel="2">
      <c r="A23" s="168"/>
      <c r="B23" s="169"/>
      <c r="C23" s="169"/>
      <c r="D23" s="10" t="s">
        <v>10</v>
      </c>
      <c r="E23" s="7">
        <f t="shared" si="1"/>
        <v>0</v>
      </c>
      <c r="F23" s="85"/>
      <c r="G23" s="86"/>
      <c r="H23" s="90"/>
    </row>
    <row r="24" spans="1:8" ht="17" outlineLevel="2" thickBot="1">
      <c r="A24" s="168"/>
      <c r="B24" s="169"/>
      <c r="C24" s="169"/>
      <c r="D24" s="11" t="s">
        <v>11</v>
      </c>
      <c r="E24" s="8">
        <f t="shared" si="1"/>
        <v>0</v>
      </c>
      <c r="F24" s="87"/>
      <c r="G24" s="88"/>
      <c r="H24" s="91"/>
    </row>
    <row r="25" spans="1:8" ht="16" outlineLevel="1" thickBot="1">
      <c r="A25" s="1" t="s">
        <v>71</v>
      </c>
      <c r="B25" s="1"/>
      <c r="C25" s="1"/>
      <c r="D25" s="2"/>
      <c r="E25" s="97">
        <f>SUM(E26:E55)</f>
        <v>245463.59999999998</v>
      </c>
      <c r="F25" s="98">
        <f>SUM(F26:F55)</f>
        <v>245463.59999999998</v>
      </c>
      <c r="G25" s="98">
        <f>SUM(G26:G55)</f>
        <v>0</v>
      </c>
      <c r="H25" s="99">
        <f>SUM(H26:H55)</f>
        <v>0</v>
      </c>
    </row>
    <row r="26" spans="1:8" ht="16" outlineLevel="2">
      <c r="A26" s="168" t="s">
        <v>33</v>
      </c>
      <c r="B26" s="169" t="s">
        <v>99</v>
      </c>
      <c r="C26" s="169">
        <v>711003</v>
      </c>
      <c r="D26" s="9" t="s">
        <v>2</v>
      </c>
      <c r="E26" s="14">
        <f>SUM(F26:H26)</f>
        <v>12084</v>
      </c>
      <c r="F26" s="74">
        <v>12084</v>
      </c>
      <c r="G26" s="75"/>
      <c r="H26" s="76"/>
    </row>
    <row r="27" spans="1:8" ht="16" outlineLevel="2">
      <c r="A27" s="168"/>
      <c r="B27" s="169"/>
      <c r="C27" s="169"/>
      <c r="D27" s="10" t="s">
        <v>3</v>
      </c>
      <c r="E27" s="15">
        <f>SUM(F27:H27)</f>
        <v>12084</v>
      </c>
      <c r="F27" s="77">
        <v>12084</v>
      </c>
      <c r="G27" s="78"/>
      <c r="H27" s="79"/>
    </row>
    <row r="28" spans="1:8" ht="16" outlineLevel="2">
      <c r="A28" s="168"/>
      <c r="B28" s="169"/>
      <c r="C28" s="169"/>
      <c r="D28" s="10" t="s">
        <v>4</v>
      </c>
      <c r="E28" s="15">
        <f aca="true" t="shared" si="2" ref="E28:E55">SUM(F28:H28)</f>
        <v>0</v>
      </c>
      <c r="F28" s="77"/>
      <c r="G28" s="78"/>
      <c r="H28" s="79"/>
    </row>
    <row r="29" spans="1:8" ht="16" outlineLevel="2">
      <c r="A29" s="168"/>
      <c r="B29" s="169"/>
      <c r="C29" s="169"/>
      <c r="D29" s="10" t="s">
        <v>5</v>
      </c>
      <c r="E29" s="15">
        <f t="shared" si="2"/>
        <v>0</v>
      </c>
      <c r="F29" s="77"/>
      <c r="G29" s="78"/>
      <c r="H29" s="79"/>
    </row>
    <row r="30" spans="1:8" ht="16" outlineLevel="2">
      <c r="A30" s="168"/>
      <c r="B30" s="169"/>
      <c r="C30" s="169"/>
      <c r="D30" s="10" t="s">
        <v>6</v>
      </c>
      <c r="E30" s="15">
        <f t="shared" si="2"/>
        <v>0</v>
      </c>
      <c r="F30" s="77"/>
      <c r="G30" s="78"/>
      <c r="H30" s="79"/>
    </row>
    <row r="31" spans="1:8" ht="16" outlineLevel="2">
      <c r="A31" s="168"/>
      <c r="B31" s="169"/>
      <c r="C31" s="169"/>
      <c r="D31" s="10" t="s">
        <v>7</v>
      </c>
      <c r="E31" s="15">
        <f t="shared" si="2"/>
        <v>0</v>
      </c>
      <c r="F31" s="77"/>
      <c r="G31" s="78"/>
      <c r="H31" s="79"/>
    </row>
    <row r="32" spans="1:8" ht="16" outlineLevel="2">
      <c r="A32" s="168"/>
      <c r="B32" s="169"/>
      <c r="C32" s="169"/>
      <c r="D32" s="10" t="s">
        <v>8</v>
      </c>
      <c r="E32" s="15">
        <f t="shared" si="2"/>
        <v>0</v>
      </c>
      <c r="F32" s="77"/>
      <c r="G32" s="78"/>
      <c r="H32" s="79"/>
    </row>
    <row r="33" spans="1:8" ht="16" outlineLevel="2">
      <c r="A33" s="168"/>
      <c r="B33" s="169"/>
      <c r="C33" s="169"/>
      <c r="D33" s="10" t="s">
        <v>9</v>
      </c>
      <c r="E33" s="15">
        <f t="shared" si="2"/>
        <v>0</v>
      </c>
      <c r="F33" s="77"/>
      <c r="G33" s="78"/>
      <c r="H33" s="79"/>
    </row>
    <row r="34" spans="1:8" ht="16" outlineLevel="2">
      <c r="A34" s="168"/>
      <c r="B34" s="169"/>
      <c r="C34" s="169"/>
      <c r="D34" s="10" t="s">
        <v>10</v>
      </c>
      <c r="E34" s="15">
        <f t="shared" si="2"/>
        <v>0</v>
      </c>
      <c r="F34" s="77"/>
      <c r="G34" s="78"/>
      <c r="H34" s="79"/>
    </row>
    <row r="35" spans="1:8" ht="17" outlineLevel="2" thickBot="1">
      <c r="A35" s="168"/>
      <c r="B35" s="169"/>
      <c r="C35" s="169"/>
      <c r="D35" s="11" t="s">
        <v>11</v>
      </c>
      <c r="E35" s="16">
        <f t="shared" si="2"/>
        <v>0</v>
      </c>
      <c r="F35" s="80"/>
      <c r="G35" s="81"/>
      <c r="H35" s="82"/>
    </row>
    <row r="36" spans="1:8" ht="16" outlineLevel="2">
      <c r="A36" s="168" t="s">
        <v>33</v>
      </c>
      <c r="B36" s="169" t="s">
        <v>100</v>
      </c>
      <c r="C36" s="169">
        <v>633013</v>
      </c>
      <c r="D36" s="9" t="s">
        <v>2</v>
      </c>
      <c r="E36" s="15">
        <f t="shared" si="2"/>
        <v>110647.8</v>
      </c>
      <c r="F36" s="74">
        <v>110647.8</v>
      </c>
      <c r="G36" s="75"/>
      <c r="H36" s="76"/>
    </row>
    <row r="37" spans="1:8" ht="16" outlineLevel="2">
      <c r="A37" s="168"/>
      <c r="B37" s="169"/>
      <c r="C37" s="169"/>
      <c r="D37" s="10" t="s">
        <v>3</v>
      </c>
      <c r="E37" s="15">
        <f t="shared" si="2"/>
        <v>110647.8</v>
      </c>
      <c r="F37" s="77">
        <v>110647.8</v>
      </c>
      <c r="G37" s="78"/>
      <c r="H37" s="79"/>
    </row>
    <row r="38" spans="1:8" ht="16" outlineLevel="2">
      <c r="A38" s="168"/>
      <c r="B38" s="169"/>
      <c r="C38" s="169"/>
      <c r="D38" s="10" t="s">
        <v>4</v>
      </c>
      <c r="E38" s="15">
        <f t="shared" si="2"/>
        <v>0</v>
      </c>
      <c r="F38" s="77"/>
      <c r="G38" s="78"/>
      <c r="H38" s="79"/>
    </row>
    <row r="39" spans="1:8" ht="16" outlineLevel="2">
      <c r="A39" s="168"/>
      <c r="B39" s="169"/>
      <c r="C39" s="169"/>
      <c r="D39" s="10" t="s">
        <v>5</v>
      </c>
      <c r="E39" s="15">
        <f t="shared" si="2"/>
        <v>0</v>
      </c>
      <c r="F39" s="77"/>
      <c r="G39" s="78"/>
      <c r="H39" s="79"/>
    </row>
    <row r="40" spans="1:8" ht="16" outlineLevel="2">
      <c r="A40" s="168"/>
      <c r="B40" s="169"/>
      <c r="C40" s="169"/>
      <c r="D40" s="10" t="s">
        <v>6</v>
      </c>
      <c r="E40" s="15">
        <f t="shared" si="2"/>
        <v>0</v>
      </c>
      <c r="F40" s="77"/>
      <c r="G40" s="78"/>
      <c r="H40" s="79"/>
    </row>
    <row r="41" spans="1:8" ht="16" outlineLevel="2">
      <c r="A41" s="168"/>
      <c r="B41" s="169"/>
      <c r="C41" s="169"/>
      <c r="D41" s="10" t="s">
        <v>7</v>
      </c>
      <c r="E41" s="15">
        <f t="shared" si="2"/>
        <v>0</v>
      </c>
      <c r="F41" s="77"/>
      <c r="G41" s="78"/>
      <c r="H41" s="79"/>
    </row>
    <row r="42" spans="1:8" ht="16" outlineLevel="2">
      <c r="A42" s="168"/>
      <c r="B42" s="169"/>
      <c r="C42" s="169"/>
      <c r="D42" s="10" t="s">
        <v>8</v>
      </c>
      <c r="E42" s="15">
        <f t="shared" si="2"/>
        <v>0</v>
      </c>
      <c r="F42" s="77"/>
      <c r="G42" s="78"/>
      <c r="H42" s="79"/>
    </row>
    <row r="43" spans="1:8" ht="16" outlineLevel="2">
      <c r="A43" s="168"/>
      <c r="B43" s="169"/>
      <c r="C43" s="169"/>
      <c r="D43" s="10" t="s">
        <v>9</v>
      </c>
      <c r="E43" s="15">
        <f t="shared" si="2"/>
        <v>0</v>
      </c>
      <c r="F43" s="77"/>
      <c r="G43" s="78"/>
      <c r="H43" s="79"/>
    </row>
    <row r="44" spans="1:8" ht="16" outlineLevel="2">
      <c r="A44" s="168"/>
      <c r="B44" s="169"/>
      <c r="C44" s="169"/>
      <c r="D44" s="10" t="s">
        <v>10</v>
      </c>
      <c r="E44" s="15">
        <f t="shared" si="2"/>
        <v>0</v>
      </c>
      <c r="F44" s="77"/>
      <c r="G44" s="78"/>
      <c r="H44" s="79"/>
    </row>
    <row r="45" spans="1:8" ht="17" outlineLevel="2" thickBot="1">
      <c r="A45" s="168"/>
      <c r="B45" s="169"/>
      <c r="C45" s="169"/>
      <c r="D45" s="11" t="s">
        <v>11</v>
      </c>
      <c r="E45" s="16">
        <f t="shared" si="2"/>
        <v>0</v>
      </c>
      <c r="F45" s="80"/>
      <c r="G45" s="81"/>
      <c r="H45" s="82"/>
    </row>
    <row r="46" spans="1:8" ht="16" outlineLevel="2">
      <c r="A46" s="168" t="s">
        <v>34</v>
      </c>
      <c r="B46" s="169" t="s">
        <v>35</v>
      </c>
      <c r="C46" s="169">
        <v>637001</v>
      </c>
      <c r="D46" s="9" t="s">
        <v>2</v>
      </c>
      <c r="E46" s="15">
        <f t="shared" si="2"/>
        <v>0</v>
      </c>
      <c r="F46" s="74"/>
      <c r="G46" s="75"/>
      <c r="H46" s="76"/>
    </row>
    <row r="47" spans="1:8" ht="16" outlineLevel="2">
      <c r="A47" s="168"/>
      <c r="B47" s="169"/>
      <c r="C47" s="169"/>
      <c r="D47" s="10" t="s">
        <v>3</v>
      </c>
      <c r="E47" s="15">
        <f t="shared" si="2"/>
        <v>0</v>
      </c>
      <c r="F47" s="77"/>
      <c r="G47" s="78"/>
      <c r="H47" s="79"/>
    </row>
    <row r="48" spans="1:8" ht="16" outlineLevel="2">
      <c r="A48" s="168"/>
      <c r="B48" s="169"/>
      <c r="C48" s="169"/>
      <c r="D48" s="10" t="s">
        <v>4</v>
      </c>
      <c r="E48" s="15">
        <f t="shared" si="2"/>
        <v>0</v>
      </c>
      <c r="F48" s="77"/>
      <c r="G48" s="78"/>
      <c r="H48" s="79"/>
    </row>
    <row r="49" spans="1:8" ht="16" outlineLevel="2">
      <c r="A49" s="168"/>
      <c r="B49" s="169"/>
      <c r="C49" s="169"/>
      <c r="D49" s="10" t="s">
        <v>5</v>
      </c>
      <c r="E49" s="15">
        <f t="shared" si="2"/>
        <v>0</v>
      </c>
      <c r="F49" s="77"/>
      <c r="G49" s="78"/>
      <c r="H49" s="79"/>
    </row>
    <row r="50" spans="1:8" ht="16" outlineLevel="2">
      <c r="A50" s="168"/>
      <c r="B50" s="169"/>
      <c r="C50" s="169"/>
      <c r="D50" s="10" t="s">
        <v>6</v>
      </c>
      <c r="E50" s="15">
        <f t="shared" si="2"/>
        <v>0</v>
      </c>
      <c r="F50" s="77"/>
      <c r="G50" s="78"/>
      <c r="H50" s="79"/>
    </row>
    <row r="51" spans="1:8" ht="16" outlineLevel="2">
      <c r="A51" s="168"/>
      <c r="B51" s="169"/>
      <c r="C51" s="169"/>
      <c r="D51" s="10" t="s">
        <v>7</v>
      </c>
      <c r="E51" s="15">
        <f t="shared" si="2"/>
        <v>0</v>
      </c>
      <c r="F51" s="77"/>
      <c r="G51" s="78"/>
      <c r="H51" s="79"/>
    </row>
    <row r="52" spans="1:8" ht="16" outlineLevel="2">
      <c r="A52" s="168"/>
      <c r="B52" s="169"/>
      <c r="C52" s="169"/>
      <c r="D52" s="10" t="s">
        <v>8</v>
      </c>
      <c r="E52" s="15">
        <f t="shared" si="2"/>
        <v>0</v>
      </c>
      <c r="F52" s="77"/>
      <c r="G52" s="78"/>
      <c r="H52" s="79"/>
    </row>
    <row r="53" spans="1:8" ht="16" outlineLevel="2">
      <c r="A53" s="168"/>
      <c r="B53" s="169"/>
      <c r="C53" s="169"/>
      <c r="D53" s="10" t="s">
        <v>9</v>
      </c>
      <c r="E53" s="15">
        <f t="shared" si="2"/>
        <v>0</v>
      </c>
      <c r="F53" s="77"/>
      <c r="G53" s="78"/>
      <c r="H53" s="79"/>
    </row>
    <row r="54" spans="1:8" ht="16" outlineLevel="2">
      <c r="A54" s="168"/>
      <c r="B54" s="169"/>
      <c r="C54" s="169"/>
      <c r="D54" s="10" t="s">
        <v>10</v>
      </c>
      <c r="E54" s="15">
        <f t="shared" si="2"/>
        <v>0</v>
      </c>
      <c r="F54" s="77"/>
      <c r="G54" s="78"/>
      <c r="H54" s="79"/>
    </row>
    <row r="55" spans="1:8" ht="17" outlineLevel="2" thickBot="1">
      <c r="A55" s="168"/>
      <c r="B55" s="169"/>
      <c r="C55" s="169"/>
      <c r="D55" s="10" t="s">
        <v>11</v>
      </c>
      <c r="E55" s="16">
        <f t="shared" si="2"/>
        <v>0</v>
      </c>
      <c r="F55" s="80"/>
      <c r="G55" s="81"/>
      <c r="H55" s="82"/>
    </row>
    <row r="56" spans="1:8" ht="16" thickBot="1">
      <c r="A56" s="172" t="s">
        <v>36</v>
      </c>
      <c r="B56" s="173"/>
      <c r="C56" s="173"/>
      <c r="D56" s="24"/>
      <c r="E56" s="20">
        <f>E57+E78</f>
        <v>210456</v>
      </c>
      <c r="F56" s="21">
        <f>F57+F78</f>
        <v>210456</v>
      </c>
      <c r="G56" s="21">
        <f>G57+G78</f>
        <v>0</v>
      </c>
      <c r="H56" s="22">
        <f>H57+H78</f>
        <v>0</v>
      </c>
    </row>
    <row r="57" spans="1:8" ht="16" outlineLevel="1" thickBot="1">
      <c r="A57" s="1" t="s">
        <v>70</v>
      </c>
      <c r="B57" s="1"/>
      <c r="C57" s="1"/>
      <c r="D57" s="2"/>
      <c r="E57" s="92">
        <f>SUM(E58:E77)</f>
        <v>0</v>
      </c>
      <c r="F57" s="93">
        <f>SUM(F58:F77)</f>
        <v>0</v>
      </c>
      <c r="G57" s="93">
        <f>SUM(G58:G77)</f>
        <v>0</v>
      </c>
      <c r="H57" s="3">
        <f>SUM(H58:H77)</f>
        <v>0</v>
      </c>
    </row>
    <row r="58" spans="1:8" ht="16" outlineLevel="2">
      <c r="A58" s="168" t="s">
        <v>37</v>
      </c>
      <c r="B58" s="169" t="s">
        <v>38</v>
      </c>
      <c r="C58" s="169">
        <v>635009</v>
      </c>
      <c r="D58" s="9" t="s">
        <v>2</v>
      </c>
      <c r="E58" s="6">
        <f>SUM(F58:H58)</f>
        <v>0</v>
      </c>
      <c r="F58" s="83"/>
      <c r="G58" s="84"/>
      <c r="H58" s="89"/>
    </row>
    <row r="59" spans="1:8" ht="16" outlineLevel="2">
      <c r="A59" s="168"/>
      <c r="B59" s="169"/>
      <c r="C59" s="169"/>
      <c r="D59" s="10" t="s">
        <v>3</v>
      </c>
      <c r="E59" s="7">
        <f>SUM(F59:H59)</f>
        <v>0</v>
      </c>
      <c r="F59" s="85"/>
      <c r="G59" s="86"/>
      <c r="H59" s="90"/>
    </row>
    <row r="60" spans="1:8" ht="16" outlineLevel="2">
      <c r="A60" s="168"/>
      <c r="B60" s="169"/>
      <c r="C60" s="169"/>
      <c r="D60" s="10" t="s">
        <v>4</v>
      </c>
      <c r="E60" s="7">
        <f aca="true" t="shared" si="3" ref="E60:E77">SUM(F60:H60)</f>
        <v>0</v>
      </c>
      <c r="F60" s="85"/>
      <c r="G60" s="86"/>
      <c r="H60" s="90"/>
    </row>
    <row r="61" spans="1:8" ht="16" outlineLevel="2">
      <c r="A61" s="168"/>
      <c r="B61" s="169"/>
      <c r="C61" s="169"/>
      <c r="D61" s="10" t="s">
        <v>5</v>
      </c>
      <c r="E61" s="7">
        <f t="shared" si="3"/>
        <v>0</v>
      </c>
      <c r="F61" s="85"/>
      <c r="G61" s="86"/>
      <c r="H61" s="90"/>
    </row>
    <row r="62" spans="1:8" ht="16" outlineLevel="2">
      <c r="A62" s="168"/>
      <c r="B62" s="169"/>
      <c r="C62" s="169"/>
      <c r="D62" s="10" t="s">
        <v>6</v>
      </c>
      <c r="E62" s="7">
        <f t="shared" si="3"/>
        <v>0</v>
      </c>
      <c r="F62" s="85"/>
      <c r="G62" s="86"/>
      <c r="H62" s="90"/>
    </row>
    <row r="63" spans="1:8" ht="16" outlineLevel="2">
      <c r="A63" s="168"/>
      <c r="B63" s="169"/>
      <c r="C63" s="169"/>
      <c r="D63" s="10" t="s">
        <v>7</v>
      </c>
      <c r="E63" s="7">
        <f t="shared" si="3"/>
        <v>0</v>
      </c>
      <c r="F63" s="85"/>
      <c r="G63" s="86"/>
      <c r="H63" s="90"/>
    </row>
    <row r="64" spans="1:8" ht="16" outlineLevel="2">
      <c r="A64" s="168"/>
      <c r="B64" s="169"/>
      <c r="C64" s="169"/>
      <c r="D64" s="10" t="s">
        <v>8</v>
      </c>
      <c r="E64" s="7">
        <f t="shared" si="3"/>
        <v>0</v>
      </c>
      <c r="F64" s="85"/>
      <c r="G64" s="86"/>
      <c r="H64" s="90"/>
    </row>
    <row r="65" spans="1:8" ht="16" outlineLevel="2">
      <c r="A65" s="168"/>
      <c r="B65" s="169"/>
      <c r="C65" s="169"/>
      <c r="D65" s="10" t="s">
        <v>9</v>
      </c>
      <c r="E65" s="7">
        <f t="shared" si="3"/>
        <v>0</v>
      </c>
      <c r="F65" s="85"/>
      <c r="G65" s="86"/>
      <c r="H65" s="90"/>
    </row>
    <row r="66" spans="1:8" ht="16" outlineLevel="2">
      <c r="A66" s="168"/>
      <c r="B66" s="169"/>
      <c r="C66" s="169"/>
      <c r="D66" s="10" t="s">
        <v>10</v>
      </c>
      <c r="E66" s="7">
        <f t="shared" si="3"/>
        <v>0</v>
      </c>
      <c r="F66" s="85"/>
      <c r="G66" s="86"/>
      <c r="H66" s="90"/>
    </row>
    <row r="67" spans="1:8" ht="17" outlineLevel="2" thickBot="1">
      <c r="A67" s="168"/>
      <c r="B67" s="169"/>
      <c r="C67" s="169"/>
      <c r="D67" s="11" t="s">
        <v>11</v>
      </c>
      <c r="E67" s="8">
        <f t="shared" si="3"/>
        <v>0</v>
      </c>
      <c r="F67" s="87"/>
      <c r="G67" s="88"/>
      <c r="H67" s="91"/>
    </row>
    <row r="68" spans="1:8" ht="16" outlineLevel="2">
      <c r="A68" s="168" t="s">
        <v>39</v>
      </c>
      <c r="B68" s="169" t="s">
        <v>30</v>
      </c>
      <c r="C68" s="169">
        <v>718006</v>
      </c>
      <c r="D68" s="9" t="s">
        <v>2</v>
      </c>
      <c r="E68" s="7">
        <f t="shared" si="3"/>
        <v>0</v>
      </c>
      <c r="F68" s="83"/>
      <c r="G68" s="84"/>
      <c r="H68" s="89"/>
    </row>
    <row r="69" spans="1:8" ht="16" outlineLevel="2">
      <c r="A69" s="168"/>
      <c r="B69" s="169"/>
      <c r="C69" s="169"/>
      <c r="D69" s="10" t="s">
        <v>3</v>
      </c>
      <c r="E69" s="7">
        <f t="shared" si="3"/>
        <v>0</v>
      </c>
      <c r="F69" s="85"/>
      <c r="G69" s="86"/>
      <c r="H69" s="90"/>
    </row>
    <row r="70" spans="1:8" ht="16" outlineLevel="2">
      <c r="A70" s="168"/>
      <c r="B70" s="169"/>
      <c r="C70" s="169"/>
      <c r="D70" s="10" t="s">
        <v>4</v>
      </c>
      <c r="E70" s="7">
        <f t="shared" si="3"/>
        <v>0</v>
      </c>
      <c r="F70" s="85"/>
      <c r="G70" s="86"/>
      <c r="H70" s="90"/>
    </row>
    <row r="71" spans="1:8" ht="16" outlineLevel="2">
      <c r="A71" s="168"/>
      <c r="B71" s="169"/>
      <c r="C71" s="169"/>
      <c r="D71" s="10" t="s">
        <v>5</v>
      </c>
      <c r="E71" s="7">
        <f t="shared" si="3"/>
        <v>0</v>
      </c>
      <c r="F71" s="85"/>
      <c r="G71" s="86"/>
      <c r="H71" s="90"/>
    </row>
    <row r="72" spans="1:8" ht="16" outlineLevel="2">
      <c r="A72" s="168"/>
      <c r="B72" s="169"/>
      <c r="C72" s="169"/>
      <c r="D72" s="10" t="s">
        <v>6</v>
      </c>
      <c r="E72" s="7">
        <f t="shared" si="3"/>
        <v>0</v>
      </c>
      <c r="F72" s="85"/>
      <c r="G72" s="86"/>
      <c r="H72" s="90"/>
    </row>
    <row r="73" spans="1:8" ht="16" outlineLevel="2">
      <c r="A73" s="168"/>
      <c r="B73" s="169"/>
      <c r="C73" s="169"/>
      <c r="D73" s="10" t="s">
        <v>7</v>
      </c>
      <c r="E73" s="7">
        <f t="shared" si="3"/>
        <v>0</v>
      </c>
      <c r="F73" s="85"/>
      <c r="G73" s="86"/>
      <c r="H73" s="90"/>
    </row>
    <row r="74" spans="1:8" ht="16" outlineLevel="2">
      <c r="A74" s="168"/>
      <c r="B74" s="169"/>
      <c r="C74" s="169"/>
      <c r="D74" s="10" t="s">
        <v>8</v>
      </c>
      <c r="E74" s="7">
        <f t="shared" si="3"/>
        <v>0</v>
      </c>
      <c r="F74" s="85"/>
      <c r="G74" s="86"/>
      <c r="H74" s="90"/>
    </row>
    <row r="75" spans="1:8" ht="16" outlineLevel="2">
      <c r="A75" s="168"/>
      <c r="B75" s="169"/>
      <c r="C75" s="169"/>
      <c r="D75" s="10" t="s">
        <v>9</v>
      </c>
      <c r="E75" s="7">
        <f t="shared" si="3"/>
        <v>0</v>
      </c>
      <c r="F75" s="85"/>
      <c r="G75" s="86"/>
      <c r="H75" s="90"/>
    </row>
    <row r="76" spans="1:8" ht="16" outlineLevel="2">
      <c r="A76" s="168"/>
      <c r="B76" s="169"/>
      <c r="C76" s="169"/>
      <c r="D76" s="10" t="s">
        <v>10</v>
      </c>
      <c r="E76" s="7">
        <f t="shared" si="3"/>
        <v>0</v>
      </c>
      <c r="F76" s="85"/>
      <c r="G76" s="86"/>
      <c r="H76" s="90"/>
    </row>
    <row r="77" spans="1:8" ht="17" outlineLevel="2" thickBot="1">
      <c r="A77" s="168"/>
      <c r="B77" s="169"/>
      <c r="C77" s="169"/>
      <c r="D77" s="11" t="s">
        <v>11</v>
      </c>
      <c r="E77" s="8">
        <f t="shared" si="3"/>
        <v>0</v>
      </c>
      <c r="F77" s="87"/>
      <c r="G77" s="88"/>
      <c r="H77" s="91"/>
    </row>
    <row r="78" spans="1:8" ht="16" outlineLevel="1" thickBot="1">
      <c r="A78" s="1" t="s">
        <v>71</v>
      </c>
      <c r="B78" s="1"/>
      <c r="C78" s="1"/>
      <c r="D78" s="2"/>
      <c r="E78" s="94">
        <f>SUM(E79:E128)</f>
        <v>210456</v>
      </c>
      <c r="F78" s="95">
        <f>SUM(F79:F128)</f>
        <v>210456</v>
      </c>
      <c r="G78" s="95">
        <f>SUM(G79:G128)</f>
        <v>0</v>
      </c>
      <c r="H78" s="96">
        <f>SUM(H79:H128)</f>
        <v>0</v>
      </c>
    </row>
    <row r="79" spans="1:8" ht="16" outlineLevel="2">
      <c r="A79" s="168" t="s">
        <v>40</v>
      </c>
      <c r="B79" s="169" t="s">
        <v>38</v>
      </c>
      <c r="C79" s="169">
        <v>635009</v>
      </c>
      <c r="D79" s="9" t="s">
        <v>2</v>
      </c>
      <c r="E79" s="14">
        <f>SUM(F79:H79)</f>
        <v>0</v>
      </c>
      <c r="F79" s="74"/>
      <c r="G79" s="75"/>
      <c r="H79" s="76"/>
    </row>
    <row r="80" spans="1:8" ht="16" outlineLevel="2">
      <c r="A80" s="168"/>
      <c r="B80" s="169"/>
      <c r="C80" s="169"/>
      <c r="D80" s="10" t="s">
        <v>3</v>
      </c>
      <c r="E80" s="15">
        <f>SUM(F80:H80)</f>
        <v>0</v>
      </c>
      <c r="F80" s="77"/>
      <c r="G80" s="78"/>
      <c r="H80" s="79"/>
    </row>
    <row r="81" spans="1:8" ht="16" outlineLevel="2">
      <c r="A81" s="168"/>
      <c r="B81" s="169"/>
      <c r="C81" s="169"/>
      <c r="D81" s="10" t="s">
        <v>4</v>
      </c>
      <c r="E81" s="15">
        <f aca="true" t="shared" si="4" ref="E81:E128">SUM(F81:H81)</f>
        <v>24987</v>
      </c>
      <c r="F81" s="77">
        <v>24987</v>
      </c>
      <c r="G81" s="78"/>
      <c r="H81" s="79"/>
    </row>
    <row r="82" spans="1:8" ht="16" outlineLevel="2">
      <c r="A82" s="168"/>
      <c r="B82" s="169"/>
      <c r="C82" s="169"/>
      <c r="D82" s="10" t="s">
        <v>5</v>
      </c>
      <c r="E82" s="15">
        <f t="shared" si="4"/>
        <v>24987</v>
      </c>
      <c r="F82" s="77">
        <v>24987</v>
      </c>
      <c r="G82" s="78"/>
      <c r="H82" s="79"/>
    </row>
    <row r="83" spans="1:8" ht="16" outlineLevel="2">
      <c r="A83" s="168"/>
      <c r="B83" s="169"/>
      <c r="C83" s="169"/>
      <c r="D83" s="10" t="s">
        <v>6</v>
      </c>
      <c r="E83" s="15">
        <f t="shared" si="4"/>
        <v>24987</v>
      </c>
      <c r="F83" s="77">
        <v>24987</v>
      </c>
      <c r="G83" s="78"/>
      <c r="H83" s="79"/>
    </row>
    <row r="84" spans="1:8" ht="16" outlineLevel="2">
      <c r="A84" s="168"/>
      <c r="B84" s="169"/>
      <c r="C84" s="169"/>
      <c r="D84" s="10" t="s">
        <v>7</v>
      </c>
      <c r="E84" s="15">
        <f t="shared" si="4"/>
        <v>24987</v>
      </c>
      <c r="F84" s="77">
        <v>24987</v>
      </c>
      <c r="G84" s="78"/>
      <c r="H84" s="79"/>
    </row>
    <row r="85" spans="1:8" ht="16" outlineLevel="2">
      <c r="A85" s="168"/>
      <c r="B85" s="169"/>
      <c r="C85" s="169"/>
      <c r="D85" s="10" t="s">
        <v>8</v>
      </c>
      <c r="E85" s="15">
        <f t="shared" si="4"/>
        <v>24987</v>
      </c>
      <c r="F85" s="77">
        <v>24987</v>
      </c>
      <c r="G85" s="78"/>
      <c r="H85" s="79"/>
    </row>
    <row r="86" spans="1:8" ht="16" outlineLevel="2">
      <c r="A86" s="168"/>
      <c r="B86" s="169"/>
      <c r="C86" s="169"/>
      <c r="D86" s="10" t="s">
        <v>9</v>
      </c>
      <c r="E86" s="15">
        <f t="shared" si="4"/>
        <v>24987</v>
      </c>
      <c r="F86" s="77">
        <v>24987</v>
      </c>
      <c r="G86" s="78"/>
      <c r="H86" s="79"/>
    </row>
    <row r="87" spans="1:8" ht="16" outlineLevel="2">
      <c r="A87" s="168"/>
      <c r="B87" s="169"/>
      <c r="C87" s="169"/>
      <c r="D87" s="10" t="s">
        <v>10</v>
      </c>
      <c r="E87" s="15">
        <f t="shared" si="4"/>
        <v>24987</v>
      </c>
      <c r="F87" s="77">
        <v>24987</v>
      </c>
      <c r="G87" s="78"/>
      <c r="H87" s="79"/>
    </row>
    <row r="88" spans="1:8" ht="17" outlineLevel="2" thickBot="1">
      <c r="A88" s="168"/>
      <c r="B88" s="169"/>
      <c r="C88" s="169"/>
      <c r="D88" s="11" t="s">
        <v>11</v>
      </c>
      <c r="E88" s="16">
        <f t="shared" si="4"/>
        <v>24987</v>
      </c>
      <c r="F88" s="77">
        <v>24987</v>
      </c>
      <c r="G88" s="81"/>
      <c r="H88" s="82"/>
    </row>
    <row r="89" spans="1:8" ht="16" outlineLevel="2">
      <c r="A89" s="168" t="s">
        <v>41</v>
      </c>
      <c r="B89" s="169" t="s">
        <v>35</v>
      </c>
      <c r="C89" s="169">
        <v>637005</v>
      </c>
      <c r="D89" s="9" t="s">
        <v>2</v>
      </c>
      <c r="E89" s="15">
        <f t="shared" si="4"/>
        <v>0</v>
      </c>
      <c r="F89" s="74"/>
      <c r="G89" s="75"/>
      <c r="H89" s="76"/>
    </row>
    <row r="90" spans="1:8" ht="16" outlineLevel="2">
      <c r="A90" s="168"/>
      <c r="B90" s="169"/>
      <c r="C90" s="169"/>
      <c r="D90" s="10" t="s">
        <v>3</v>
      </c>
      <c r="E90" s="15">
        <f t="shared" si="4"/>
        <v>0</v>
      </c>
      <c r="F90" s="77"/>
      <c r="G90" s="78"/>
      <c r="H90" s="79"/>
    </row>
    <row r="91" spans="1:8" ht="16" outlineLevel="2">
      <c r="A91" s="168"/>
      <c r="B91" s="169"/>
      <c r="C91" s="169"/>
      <c r="D91" s="10" t="s">
        <v>4</v>
      </c>
      <c r="E91" s="15">
        <f t="shared" si="4"/>
        <v>0</v>
      </c>
      <c r="F91" s="77"/>
      <c r="G91" s="78"/>
      <c r="H91" s="79"/>
    </row>
    <row r="92" spans="1:8" ht="16" outlineLevel="2">
      <c r="A92" s="168"/>
      <c r="B92" s="169"/>
      <c r="C92" s="169"/>
      <c r="D92" s="10" t="s">
        <v>5</v>
      </c>
      <c r="E92" s="15">
        <f t="shared" si="4"/>
        <v>0</v>
      </c>
      <c r="F92" s="77"/>
      <c r="G92" s="78"/>
      <c r="H92" s="79"/>
    </row>
    <row r="93" spans="1:8" ht="16" outlineLevel="2">
      <c r="A93" s="168"/>
      <c r="B93" s="169"/>
      <c r="C93" s="169"/>
      <c r="D93" s="10" t="s">
        <v>6</v>
      </c>
      <c r="E93" s="15">
        <f t="shared" si="4"/>
        <v>0</v>
      </c>
      <c r="F93" s="77"/>
      <c r="G93" s="78"/>
      <c r="H93" s="79"/>
    </row>
    <row r="94" spans="1:8" ht="16" outlineLevel="2">
      <c r="A94" s="168"/>
      <c r="B94" s="169"/>
      <c r="C94" s="169"/>
      <c r="D94" s="10" t="s">
        <v>7</v>
      </c>
      <c r="E94" s="15">
        <f t="shared" si="4"/>
        <v>0</v>
      </c>
      <c r="F94" s="77"/>
      <c r="G94" s="78"/>
      <c r="H94" s="79"/>
    </row>
    <row r="95" spans="1:8" ht="16" outlineLevel="2">
      <c r="A95" s="168"/>
      <c r="B95" s="169"/>
      <c r="C95" s="169"/>
      <c r="D95" s="10" t="s">
        <v>8</v>
      </c>
      <c r="E95" s="15">
        <f t="shared" si="4"/>
        <v>0</v>
      </c>
      <c r="F95" s="77"/>
      <c r="G95" s="78"/>
      <c r="H95" s="79"/>
    </row>
    <row r="96" spans="1:8" ht="16" outlineLevel="2">
      <c r="A96" s="168"/>
      <c r="B96" s="169"/>
      <c r="C96" s="169"/>
      <c r="D96" s="10" t="s">
        <v>9</v>
      </c>
      <c r="E96" s="15">
        <f t="shared" si="4"/>
        <v>0</v>
      </c>
      <c r="F96" s="77"/>
      <c r="G96" s="78"/>
      <c r="H96" s="79"/>
    </row>
    <row r="97" spans="1:8" ht="16" outlineLevel="2">
      <c r="A97" s="168"/>
      <c r="B97" s="169"/>
      <c r="C97" s="169"/>
      <c r="D97" s="10" t="s">
        <v>10</v>
      </c>
      <c r="E97" s="15">
        <f t="shared" si="4"/>
        <v>0</v>
      </c>
      <c r="F97" s="77"/>
      <c r="G97" s="78"/>
      <c r="H97" s="79"/>
    </row>
    <row r="98" spans="1:8" ht="17" outlineLevel="2" thickBot="1">
      <c r="A98" s="168"/>
      <c r="B98" s="169"/>
      <c r="C98" s="169"/>
      <c r="D98" s="11" t="s">
        <v>11</v>
      </c>
      <c r="E98" s="16">
        <f t="shared" si="4"/>
        <v>0</v>
      </c>
      <c r="F98" s="80"/>
      <c r="G98" s="81"/>
      <c r="H98" s="82"/>
    </row>
    <row r="99" spans="1:8" ht="16" outlineLevel="2">
      <c r="A99" s="168" t="s">
        <v>42</v>
      </c>
      <c r="B99" s="169" t="s">
        <v>30</v>
      </c>
      <c r="C99" s="169">
        <v>718006</v>
      </c>
      <c r="D99" s="9" t="s">
        <v>2</v>
      </c>
      <c r="E99" s="15">
        <f t="shared" si="4"/>
        <v>0</v>
      </c>
      <c r="F99" s="74"/>
      <c r="G99" s="75"/>
      <c r="H99" s="76"/>
    </row>
    <row r="100" spans="1:8" ht="16" outlineLevel="2">
      <c r="A100" s="168"/>
      <c r="B100" s="169"/>
      <c r="C100" s="169"/>
      <c r="D100" s="10" t="s">
        <v>3</v>
      </c>
      <c r="E100" s="15">
        <f t="shared" si="4"/>
        <v>0</v>
      </c>
      <c r="F100" s="77"/>
      <c r="G100" s="78"/>
      <c r="H100" s="79"/>
    </row>
    <row r="101" spans="1:8" ht="16" outlineLevel="2">
      <c r="A101" s="168"/>
      <c r="B101" s="169"/>
      <c r="C101" s="169"/>
      <c r="D101" s="10" t="s">
        <v>4</v>
      </c>
      <c r="E101" s="15">
        <f t="shared" si="4"/>
        <v>0</v>
      </c>
      <c r="F101" s="77"/>
      <c r="G101" s="78"/>
      <c r="H101" s="79"/>
    </row>
    <row r="102" spans="1:8" ht="16" outlineLevel="2">
      <c r="A102" s="168"/>
      <c r="B102" s="169"/>
      <c r="C102" s="169"/>
      <c r="D102" s="10" t="s">
        <v>5</v>
      </c>
      <c r="E102" s="15">
        <f t="shared" si="4"/>
        <v>0</v>
      </c>
      <c r="F102" s="77"/>
      <c r="G102" s="78"/>
      <c r="H102" s="79"/>
    </row>
    <row r="103" spans="1:8" ht="16" outlineLevel="2">
      <c r="A103" s="168"/>
      <c r="B103" s="169"/>
      <c r="C103" s="169"/>
      <c r="D103" s="10" t="s">
        <v>6</v>
      </c>
      <c r="E103" s="15">
        <f t="shared" si="4"/>
        <v>0</v>
      </c>
      <c r="F103" s="77"/>
      <c r="G103" s="78"/>
      <c r="H103" s="79"/>
    </row>
    <row r="104" spans="1:8" ht="16" outlineLevel="2">
      <c r="A104" s="168"/>
      <c r="B104" s="169"/>
      <c r="C104" s="169"/>
      <c r="D104" s="10" t="s">
        <v>7</v>
      </c>
      <c r="E104" s="15">
        <f t="shared" si="4"/>
        <v>0</v>
      </c>
      <c r="F104" s="77"/>
      <c r="G104" s="78"/>
      <c r="H104" s="79"/>
    </row>
    <row r="105" spans="1:8" ht="16" outlineLevel="2">
      <c r="A105" s="168"/>
      <c r="B105" s="169"/>
      <c r="C105" s="169"/>
      <c r="D105" s="10" t="s">
        <v>8</v>
      </c>
      <c r="E105" s="15">
        <f t="shared" si="4"/>
        <v>0</v>
      </c>
      <c r="F105" s="77"/>
      <c r="G105" s="78"/>
      <c r="H105" s="79"/>
    </row>
    <row r="106" spans="1:8" ht="16" outlineLevel="2">
      <c r="A106" s="168"/>
      <c r="B106" s="169"/>
      <c r="C106" s="169"/>
      <c r="D106" s="10" t="s">
        <v>9</v>
      </c>
      <c r="E106" s="15">
        <f t="shared" si="4"/>
        <v>0</v>
      </c>
      <c r="F106" s="77"/>
      <c r="G106" s="78"/>
      <c r="H106" s="79"/>
    </row>
    <row r="107" spans="1:8" ht="16" outlineLevel="2">
      <c r="A107" s="168"/>
      <c r="B107" s="169"/>
      <c r="C107" s="169"/>
      <c r="D107" s="10" t="s">
        <v>10</v>
      </c>
      <c r="E107" s="15">
        <f t="shared" si="4"/>
        <v>0</v>
      </c>
      <c r="F107" s="77"/>
      <c r="G107" s="78"/>
      <c r="H107" s="79"/>
    </row>
    <row r="108" spans="1:8" ht="17" outlineLevel="2" thickBot="1">
      <c r="A108" s="168"/>
      <c r="B108" s="169"/>
      <c r="C108" s="169"/>
      <c r="D108" s="11" t="s">
        <v>11</v>
      </c>
      <c r="E108" s="16">
        <f t="shared" si="4"/>
        <v>0</v>
      </c>
      <c r="F108" s="80"/>
      <c r="G108" s="81"/>
      <c r="H108" s="82"/>
    </row>
    <row r="109" spans="1:8" ht="16" outlineLevel="2">
      <c r="A109" s="168" t="s">
        <v>97</v>
      </c>
      <c r="B109" s="169" t="s">
        <v>101</v>
      </c>
      <c r="C109" s="169"/>
      <c r="D109" s="9" t="s">
        <v>2</v>
      </c>
      <c r="E109" s="15">
        <f t="shared" si="4"/>
        <v>5280</v>
      </c>
      <c r="F109" s="74">
        <v>5280</v>
      </c>
      <c r="G109" s="75"/>
      <c r="H109" s="76"/>
    </row>
    <row r="110" spans="1:8" ht="16" outlineLevel="2">
      <c r="A110" s="168"/>
      <c r="B110" s="169"/>
      <c r="C110" s="169"/>
      <c r="D110" s="10" t="s">
        <v>3</v>
      </c>
      <c r="E110" s="15">
        <f t="shared" si="4"/>
        <v>5280</v>
      </c>
      <c r="F110" s="77">
        <v>5280</v>
      </c>
      <c r="G110" s="78"/>
      <c r="H110" s="79"/>
    </row>
    <row r="111" spans="1:8" ht="16" outlineLevel="2">
      <c r="A111" s="168"/>
      <c r="B111" s="169"/>
      <c r="C111" s="169"/>
      <c r="D111" s="10" t="s">
        <v>4</v>
      </c>
      <c r="E111" s="15">
        <f t="shared" si="4"/>
        <v>0</v>
      </c>
      <c r="F111" s="77"/>
      <c r="G111" s="78"/>
      <c r="H111" s="79"/>
    </row>
    <row r="112" spans="1:8" ht="16" outlineLevel="2">
      <c r="A112" s="168"/>
      <c r="B112" s="169"/>
      <c r="C112" s="169"/>
      <c r="D112" s="10" t="s">
        <v>5</v>
      </c>
      <c r="E112" s="15">
        <f t="shared" si="4"/>
        <v>0</v>
      </c>
      <c r="F112" s="77"/>
      <c r="G112" s="78"/>
      <c r="H112" s="79"/>
    </row>
    <row r="113" spans="1:8" ht="16" outlineLevel="2">
      <c r="A113" s="168"/>
      <c r="B113" s="169"/>
      <c r="C113" s="169"/>
      <c r="D113" s="10" t="s">
        <v>6</v>
      </c>
      <c r="E113" s="15">
        <f t="shared" si="4"/>
        <v>0</v>
      </c>
      <c r="F113" s="77"/>
      <c r="G113" s="78"/>
      <c r="H113" s="79"/>
    </row>
    <row r="114" spans="1:8" ht="16" outlineLevel="2">
      <c r="A114" s="168"/>
      <c r="B114" s="169"/>
      <c r="C114" s="169"/>
      <c r="D114" s="10" t="s">
        <v>7</v>
      </c>
      <c r="E114" s="15">
        <f t="shared" si="4"/>
        <v>0</v>
      </c>
      <c r="F114" s="77"/>
      <c r="G114" s="78"/>
      <c r="H114" s="79"/>
    </row>
    <row r="115" spans="1:8" ht="16" outlineLevel="2">
      <c r="A115" s="168"/>
      <c r="B115" s="169"/>
      <c r="C115" s="169"/>
      <c r="D115" s="10" t="s">
        <v>8</v>
      </c>
      <c r="E115" s="15">
        <f t="shared" si="4"/>
        <v>0</v>
      </c>
      <c r="F115" s="77"/>
      <c r="G115" s="78"/>
      <c r="H115" s="79"/>
    </row>
    <row r="116" spans="1:8" ht="16" outlineLevel="2">
      <c r="A116" s="168"/>
      <c r="B116" s="169"/>
      <c r="C116" s="169"/>
      <c r="D116" s="10" t="s">
        <v>9</v>
      </c>
      <c r="E116" s="15">
        <f t="shared" si="4"/>
        <v>0</v>
      </c>
      <c r="F116" s="77"/>
      <c r="G116" s="78"/>
      <c r="H116" s="79"/>
    </row>
    <row r="117" spans="1:8" ht="16" outlineLevel="2">
      <c r="A117" s="168"/>
      <c r="B117" s="169"/>
      <c r="C117" s="169"/>
      <c r="D117" s="10" t="s">
        <v>10</v>
      </c>
      <c r="E117" s="15">
        <f t="shared" si="4"/>
        <v>0</v>
      </c>
      <c r="F117" s="77"/>
      <c r="G117" s="78"/>
      <c r="H117" s="79"/>
    </row>
    <row r="118" spans="1:8" ht="17" outlineLevel="2" thickBot="1">
      <c r="A118" s="168"/>
      <c r="B118" s="169"/>
      <c r="C118" s="169"/>
      <c r="D118" s="11" t="s">
        <v>11</v>
      </c>
      <c r="E118" s="16">
        <f t="shared" si="4"/>
        <v>0</v>
      </c>
      <c r="F118" s="80"/>
      <c r="G118" s="81"/>
      <c r="H118" s="82"/>
    </row>
    <row r="119" spans="1:8" ht="16" outlineLevel="2">
      <c r="A119" s="168" t="s">
        <v>34</v>
      </c>
      <c r="B119" s="169" t="s">
        <v>35</v>
      </c>
      <c r="C119" s="169">
        <v>637001</v>
      </c>
      <c r="D119" s="9" t="s">
        <v>2</v>
      </c>
      <c r="E119" s="15">
        <f t="shared" si="4"/>
        <v>0</v>
      </c>
      <c r="F119" s="74"/>
      <c r="G119" s="75"/>
      <c r="H119" s="76"/>
    </row>
    <row r="120" spans="1:8" ht="16" outlineLevel="2">
      <c r="A120" s="168"/>
      <c r="B120" s="169"/>
      <c r="C120" s="169"/>
      <c r="D120" s="10" t="s">
        <v>3</v>
      </c>
      <c r="E120" s="15">
        <f t="shared" si="4"/>
        <v>0</v>
      </c>
      <c r="F120" s="77"/>
      <c r="G120" s="78"/>
      <c r="H120" s="79"/>
    </row>
    <row r="121" spans="1:8" ht="16" outlineLevel="2">
      <c r="A121" s="168"/>
      <c r="B121" s="169"/>
      <c r="C121" s="169"/>
      <c r="D121" s="10" t="s">
        <v>4</v>
      </c>
      <c r="E121" s="15">
        <f t="shared" si="4"/>
        <v>0</v>
      </c>
      <c r="F121" s="77"/>
      <c r="G121" s="78"/>
      <c r="H121" s="79"/>
    </row>
    <row r="122" spans="1:8" ht="16" outlineLevel="2">
      <c r="A122" s="168"/>
      <c r="B122" s="169"/>
      <c r="C122" s="169"/>
      <c r="D122" s="10" t="s">
        <v>5</v>
      </c>
      <c r="E122" s="15">
        <f t="shared" si="4"/>
        <v>0</v>
      </c>
      <c r="F122" s="77"/>
      <c r="G122" s="78"/>
      <c r="H122" s="79"/>
    </row>
    <row r="123" spans="1:8" ht="16" outlineLevel="2">
      <c r="A123" s="168"/>
      <c r="B123" s="169"/>
      <c r="C123" s="169"/>
      <c r="D123" s="10" t="s">
        <v>6</v>
      </c>
      <c r="E123" s="15">
        <f t="shared" si="4"/>
        <v>0</v>
      </c>
      <c r="F123" s="77"/>
      <c r="G123" s="78"/>
      <c r="H123" s="79"/>
    </row>
    <row r="124" spans="1:8" ht="16" outlineLevel="2">
      <c r="A124" s="168"/>
      <c r="B124" s="169"/>
      <c r="C124" s="169"/>
      <c r="D124" s="10" t="s">
        <v>7</v>
      </c>
      <c r="E124" s="15">
        <f t="shared" si="4"/>
        <v>0</v>
      </c>
      <c r="F124" s="77"/>
      <c r="G124" s="78"/>
      <c r="H124" s="79"/>
    </row>
    <row r="125" spans="1:8" ht="16" outlineLevel="2">
      <c r="A125" s="168"/>
      <c r="B125" s="169"/>
      <c r="C125" s="169"/>
      <c r="D125" s="10" t="s">
        <v>8</v>
      </c>
      <c r="E125" s="15">
        <f t="shared" si="4"/>
        <v>0</v>
      </c>
      <c r="F125" s="77"/>
      <c r="G125" s="78"/>
      <c r="H125" s="79"/>
    </row>
    <row r="126" spans="1:8" ht="16" outlineLevel="2">
      <c r="A126" s="168"/>
      <c r="B126" s="169"/>
      <c r="C126" s="169"/>
      <c r="D126" s="10" t="s">
        <v>9</v>
      </c>
      <c r="E126" s="15">
        <f t="shared" si="4"/>
        <v>0</v>
      </c>
      <c r="F126" s="77"/>
      <c r="G126" s="78"/>
      <c r="H126" s="79"/>
    </row>
    <row r="127" spans="1:8" ht="16" outlineLevel="2">
      <c r="A127" s="168"/>
      <c r="B127" s="169"/>
      <c r="C127" s="169"/>
      <c r="D127" s="10" t="s">
        <v>10</v>
      </c>
      <c r="E127" s="15">
        <f t="shared" si="4"/>
        <v>0</v>
      </c>
      <c r="F127" s="77"/>
      <c r="G127" s="78"/>
      <c r="H127" s="79"/>
    </row>
    <row r="128" spans="1:8" ht="17" outlineLevel="2" thickBot="1">
      <c r="A128" s="168"/>
      <c r="B128" s="169"/>
      <c r="C128" s="169"/>
      <c r="D128" s="11" t="s">
        <v>11</v>
      </c>
      <c r="E128" s="16">
        <f t="shared" si="4"/>
        <v>0</v>
      </c>
      <c r="F128" s="80"/>
      <c r="G128" s="81"/>
      <c r="H128" s="82"/>
    </row>
  </sheetData>
  <mergeCells count="39">
    <mergeCell ref="A36:A45"/>
    <mergeCell ref="B36:B45"/>
    <mergeCell ref="C36:C45"/>
    <mergeCell ref="A3:C3"/>
    <mergeCell ref="A46:A55"/>
    <mergeCell ref="B46:B55"/>
    <mergeCell ref="C46:C55"/>
    <mergeCell ref="A15:A24"/>
    <mergeCell ref="B15:B24"/>
    <mergeCell ref="C15:C24"/>
    <mergeCell ref="A26:A35"/>
    <mergeCell ref="B26:B35"/>
    <mergeCell ref="C26:C35"/>
    <mergeCell ref="C5:C14"/>
    <mergeCell ref="A5:A14"/>
    <mergeCell ref="B5:B14"/>
    <mergeCell ref="A56:C56"/>
    <mergeCell ref="A58:A67"/>
    <mergeCell ref="B58:B67"/>
    <mergeCell ref="C58:C67"/>
    <mergeCell ref="A68:A77"/>
    <mergeCell ref="B68:B77"/>
    <mergeCell ref="C68:C77"/>
    <mergeCell ref="A119:A128"/>
    <mergeCell ref="B119:B128"/>
    <mergeCell ref="C119:C128"/>
    <mergeCell ref="A1:D1"/>
    <mergeCell ref="A99:A108"/>
    <mergeCell ref="B99:B108"/>
    <mergeCell ref="C99:C108"/>
    <mergeCell ref="A109:A118"/>
    <mergeCell ref="B109:B118"/>
    <mergeCell ref="C109:C118"/>
    <mergeCell ref="A79:A88"/>
    <mergeCell ref="B79:B88"/>
    <mergeCell ref="C79:C88"/>
    <mergeCell ref="A89:A98"/>
    <mergeCell ref="B89:B98"/>
    <mergeCell ref="C89:C98"/>
  </mergeCells>
  <printOptions/>
  <pageMargins left="0.7" right="0.7" top="0.75" bottom="0.75" header="0.3" footer="0.3"/>
  <pageSetup horizontalDpi="600" verticalDpi="600" orientation="portrait" paperSize="9" r:id="rId1"/>
  <ignoredErrors>
    <ignoredError sqref="E25 E7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H84"/>
  <sheetViews>
    <sheetView zoomScale="85" zoomScaleNormal="85" workbookViewId="0" topLeftCell="A1">
      <selection activeCell="F5" sqref="F5"/>
    </sheetView>
  </sheetViews>
  <sheetFormatPr defaultColWidth="8.8515625" defaultRowHeight="15" outlineLevelRow="1" outlineLevelCol="1"/>
  <cols>
    <col min="1" max="1" width="22.421875" style="0" customWidth="1"/>
    <col min="2" max="2" width="23.28125" style="0" customWidth="1"/>
    <col min="3" max="3" width="22.421875" style="0" customWidth="1"/>
    <col min="5" max="5" width="17.8515625" style="0" customWidth="1"/>
    <col min="6" max="8" width="19.28125" style="0" customWidth="1" outlineLevel="1"/>
  </cols>
  <sheetData>
    <row r="1" spans="1:8" ht="25.25" customHeight="1" thickBot="1">
      <c r="A1" s="170" t="s">
        <v>56</v>
      </c>
      <c r="B1" s="170"/>
      <c r="C1" s="170"/>
      <c r="D1" s="171"/>
      <c r="E1" s="12" t="s">
        <v>12</v>
      </c>
      <c r="F1" s="13" t="s">
        <v>49</v>
      </c>
      <c r="G1" s="13" t="s">
        <v>50</v>
      </c>
      <c r="H1" s="13" t="s">
        <v>51</v>
      </c>
    </row>
    <row r="2" spans="1:8" ht="16" thickBot="1">
      <c r="A2" s="5" t="s">
        <v>0</v>
      </c>
      <c r="B2" s="18" t="s">
        <v>32</v>
      </c>
      <c r="C2" s="18" t="s">
        <v>31</v>
      </c>
      <c r="D2" s="18" t="s">
        <v>1</v>
      </c>
      <c r="E2" s="1"/>
      <c r="F2" s="1"/>
      <c r="G2" s="1"/>
      <c r="H2" s="1"/>
    </row>
    <row r="3" spans="1:8" ht="16" thickBot="1">
      <c r="A3" s="176" t="s">
        <v>43</v>
      </c>
      <c r="B3" s="176"/>
      <c r="C3" s="176"/>
      <c r="D3" s="17"/>
      <c r="E3" s="20">
        <f>SUM(E4:E33)</f>
        <v>743434.7999999997</v>
      </c>
      <c r="F3" s="21">
        <f>SUM(F4:F33)</f>
        <v>743434.7999999997</v>
      </c>
      <c r="G3" s="21">
        <f>SUM(G4:G33)</f>
        <v>0</v>
      </c>
      <c r="H3" s="22">
        <f>SUM(H4:H33)</f>
        <v>0</v>
      </c>
    </row>
    <row r="4" spans="1:8" ht="16" outlineLevel="1">
      <c r="A4" s="168" t="s">
        <v>45</v>
      </c>
      <c r="B4" s="168" t="s">
        <v>98</v>
      </c>
      <c r="C4" s="169">
        <v>713002</v>
      </c>
      <c r="D4" s="9" t="s">
        <v>2</v>
      </c>
      <c r="E4" s="14">
        <f aca="true" t="shared" si="0" ref="E4:E33">SUM(F4:H4)</f>
        <v>371717.39999999985</v>
      </c>
      <c r="F4" s="74">
        <v>371717.39999999985</v>
      </c>
      <c r="G4" s="75"/>
      <c r="H4" s="76"/>
    </row>
    <row r="5" spans="1:8" ht="16" outlineLevel="1">
      <c r="A5" s="168"/>
      <c r="B5" s="169"/>
      <c r="C5" s="169"/>
      <c r="D5" s="10" t="s">
        <v>3</v>
      </c>
      <c r="E5" s="15">
        <f t="shared" si="0"/>
        <v>371717.39999999985</v>
      </c>
      <c r="F5" s="77">
        <v>371717.39999999985</v>
      </c>
      <c r="G5" s="78"/>
      <c r="H5" s="79"/>
    </row>
    <row r="6" spans="1:8" ht="16" outlineLevel="1">
      <c r="A6" s="168"/>
      <c r="B6" s="169"/>
      <c r="C6" s="169"/>
      <c r="D6" s="10" t="s">
        <v>4</v>
      </c>
      <c r="E6" s="15">
        <f t="shared" si="0"/>
        <v>0</v>
      </c>
      <c r="F6" s="77"/>
      <c r="G6" s="78"/>
      <c r="H6" s="79"/>
    </row>
    <row r="7" spans="1:8" ht="16" outlineLevel="1">
      <c r="A7" s="168"/>
      <c r="B7" s="169"/>
      <c r="C7" s="169"/>
      <c r="D7" s="10" t="s">
        <v>5</v>
      </c>
      <c r="E7" s="15">
        <f t="shared" si="0"/>
        <v>0</v>
      </c>
      <c r="F7" s="77"/>
      <c r="G7" s="78"/>
      <c r="H7" s="79"/>
    </row>
    <row r="8" spans="1:8" ht="16" outlineLevel="1">
      <c r="A8" s="168"/>
      <c r="B8" s="169"/>
      <c r="C8" s="169"/>
      <c r="D8" s="10" t="s">
        <v>6</v>
      </c>
      <c r="E8" s="15">
        <f t="shared" si="0"/>
        <v>0</v>
      </c>
      <c r="F8" s="77"/>
      <c r="G8" s="78"/>
      <c r="H8" s="79"/>
    </row>
    <row r="9" spans="1:8" ht="16" outlineLevel="1">
      <c r="A9" s="168"/>
      <c r="B9" s="169"/>
      <c r="C9" s="169"/>
      <c r="D9" s="10" t="s">
        <v>7</v>
      </c>
      <c r="E9" s="15">
        <f t="shared" si="0"/>
        <v>0</v>
      </c>
      <c r="F9" s="77"/>
      <c r="G9" s="78"/>
      <c r="H9" s="79"/>
    </row>
    <row r="10" spans="1:8" ht="16" outlineLevel="1">
      <c r="A10" s="168"/>
      <c r="B10" s="169"/>
      <c r="C10" s="169"/>
      <c r="D10" s="10" t="s">
        <v>8</v>
      </c>
      <c r="E10" s="15">
        <f t="shared" si="0"/>
        <v>0</v>
      </c>
      <c r="F10" s="77"/>
      <c r="G10" s="78"/>
      <c r="H10" s="79"/>
    </row>
    <row r="11" spans="1:8" ht="16" outlineLevel="1">
      <c r="A11" s="168"/>
      <c r="B11" s="169"/>
      <c r="C11" s="169"/>
      <c r="D11" s="10" t="s">
        <v>9</v>
      </c>
      <c r="E11" s="15">
        <f t="shared" si="0"/>
        <v>0</v>
      </c>
      <c r="F11" s="77"/>
      <c r="G11" s="78"/>
      <c r="H11" s="79"/>
    </row>
    <row r="12" spans="1:8" ht="16" outlineLevel="1">
      <c r="A12" s="168"/>
      <c r="B12" s="169"/>
      <c r="C12" s="169"/>
      <c r="D12" s="10" t="s">
        <v>10</v>
      </c>
      <c r="E12" s="15">
        <f t="shared" si="0"/>
        <v>0</v>
      </c>
      <c r="F12" s="77"/>
      <c r="G12" s="78"/>
      <c r="H12" s="79"/>
    </row>
    <row r="13" spans="1:8" ht="17" outlineLevel="1" thickBot="1">
      <c r="A13" s="168"/>
      <c r="B13" s="169"/>
      <c r="C13" s="169"/>
      <c r="D13" s="11" t="s">
        <v>11</v>
      </c>
      <c r="E13" s="16">
        <f t="shared" si="0"/>
        <v>0</v>
      </c>
      <c r="F13" s="80"/>
      <c r="G13" s="81"/>
      <c r="H13" s="82"/>
    </row>
    <row r="14" spans="1:8" ht="15" customHeight="1" outlineLevel="1">
      <c r="A14" s="168" t="s">
        <v>46</v>
      </c>
      <c r="B14" s="168" t="s">
        <v>81</v>
      </c>
      <c r="C14" s="169">
        <v>633002</v>
      </c>
      <c r="D14" s="9" t="s">
        <v>2</v>
      </c>
      <c r="E14" s="15">
        <f t="shared" si="0"/>
        <v>0</v>
      </c>
      <c r="F14" s="74"/>
      <c r="G14" s="75"/>
      <c r="H14" s="76"/>
    </row>
    <row r="15" spans="1:8" ht="16" outlineLevel="1">
      <c r="A15" s="168"/>
      <c r="B15" s="169"/>
      <c r="C15" s="169"/>
      <c r="D15" s="10" t="s">
        <v>3</v>
      </c>
      <c r="E15" s="15">
        <f t="shared" si="0"/>
        <v>0</v>
      </c>
      <c r="F15" s="77"/>
      <c r="G15" s="78"/>
      <c r="H15" s="79"/>
    </row>
    <row r="16" spans="1:8" ht="16" outlineLevel="1">
      <c r="A16" s="168"/>
      <c r="B16" s="169"/>
      <c r="C16" s="169"/>
      <c r="D16" s="10" t="s">
        <v>4</v>
      </c>
      <c r="E16" s="15">
        <f t="shared" si="0"/>
        <v>0</v>
      </c>
      <c r="F16" s="77"/>
      <c r="G16" s="78"/>
      <c r="H16" s="79"/>
    </row>
    <row r="17" spans="1:8" ht="16" outlineLevel="1">
      <c r="A17" s="168"/>
      <c r="B17" s="169"/>
      <c r="C17" s="169"/>
      <c r="D17" s="10" t="s">
        <v>5</v>
      </c>
      <c r="E17" s="15">
        <f t="shared" si="0"/>
        <v>0</v>
      </c>
      <c r="F17" s="77"/>
      <c r="G17" s="78"/>
      <c r="H17" s="79"/>
    </row>
    <row r="18" spans="1:8" ht="16" outlineLevel="1">
      <c r="A18" s="168"/>
      <c r="B18" s="169"/>
      <c r="C18" s="169"/>
      <c r="D18" s="10" t="s">
        <v>6</v>
      </c>
      <c r="E18" s="15">
        <f t="shared" si="0"/>
        <v>0</v>
      </c>
      <c r="F18" s="77"/>
      <c r="G18" s="78"/>
      <c r="H18" s="79"/>
    </row>
    <row r="19" spans="1:8" ht="16" outlineLevel="1">
      <c r="A19" s="168"/>
      <c r="B19" s="169"/>
      <c r="C19" s="169"/>
      <c r="D19" s="10" t="s">
        <v>7</v>
      </c>
      <c r="E19" s="15">
        <f t="shared" si="0"/>
        <v>0</v>
      </c>
      <c r="F19" s="77"/>
      <c r="G19" s="78"/>
      <c r="H19" s="79"/>
    </row>
    <row r="20" spans="1:8" ht="16" outlineLevel="1">
      <c r="A20" s="168"/>
      <c r="B20" s="169"/>
      <c r="C20" s="169"/>
      <c r="D20" s="10" t="s">
        <v>8</v>
      </c>
      <c r="E20" s="15">
        <f t="shared" si="0"/>
        <v>0</v>
      </c>
      <c r="F20" s="77"/>
      <c r="G20" s="78"/>
      <c r="H20" s="79"/>
    </row>
    <row r="21" spans="1:8" ht="16" outlineLevel="1">
      <c r="A21" s="168"/>
      <c r="B21" s="169"/>
      <c r="C21" s="169"/>
      <c r="D21" s="10" t="s">
        <v>9</v>
      </c>
      <c r="E21" s="15">
        <f t="shared" si="0"/>
        <v>0</v>
      </c>
      <c r="F21" s="77"/>
      <c r="G21" s="78"/>
      <c r="H21" s="79"/>
    </row>
    <row r="22" spans="1:8" ht="16" outlineLevel="1">
      <c r="A22" s="168"/>
      <c r="B22" s="169"/>
      <c r="C22" s="169"/>
      <c r="D22" s="10" t="s">
        <v>10</v>
      </c>
      <c r="E22" s="15">
        <f t="shared" si="0"/>
        <v>0</v>
      </c>
      <c r="F22" s="77"/>
      <c r="G22" s="78"/>
      <c r="H22" s="79"/>
    </row>
    <row r="23" spans="1:8" ht="17" outlineLevel="1" thickBot="1">
      <c r="A23" s="168"/>
      <c r="B23" s="169"/>
      <c r="C23" s="169"/>
      <c r="D23" s="11" t="s">
        <v>11</v>
      </c>
      <c r="E23" s="16">
        <f t="shared" si="0"/>
        <v>0</v>
      </c>
      <c r="F23" s="80"/>
      <c r="G23" s="81"/>
      <c r="H23" s="82"/>
    </row>
    <row r="24" spans="1:8" ht="16" outlineLevel="1">
      <c r="A24" s="168" t="s">
        <v>47</v>
      </c>
      <c r="B24" s="169" t="s">
        <v>35</v>
      </c>
      <c r="C24" s="169">
        <v>637001</v>
      </c>
      <c r="D24" s="9" t="s">
        <v>2</v>
      </c>
      <c r="E24" s="15">
        <f t="shared" si="0"/>
        <v>0</v>
      </c>
      <c r="F24" s="74"/>
      <c r="G24" s="75"/>
      <c r="H24" s="76"/>
    </row>
    <row r="25" spans="1:8" ht="16" outlineLevel="1">
      <c r="A25" s="168"/>
      <c r="B25" s="169"/>
      <c r="C25" s="169"/>
      <c r="D25" s="10" t="s">
        <v>3</v>
      </c>
      <c r="E25" s="15">
        <f t="shared" si="0"/>
        <v>0</v>
      </c>
      <c r="F25" s="77"/>
      <c r="G25" s="78"/>
      <c r="H25" s="79"/>
    </row>
    <row r="26" spans="1:8" ht="16" outlineLevel="1">
      <c r="A26" s="168"/>
      <c r="B26" s="169"/>
      <c r="C26" s="169"/>
      <c r="D26" s="10" t="s">
        <v>4</v>
      </c>
      <c r="E26" s="15">
        <f t="shared" si="0"/>
        <v>0</v>
      </c>
      <c r="F26" s="77"/>
      <c r="G26" s="78"/>
      <c r="H26" s="79"/>
    </row>
    <row r="27" spans="1:8" ht="16" outlineLevel="1">
      <c r="A27" s="168"/>
      <c r="B27" s="169"/>
      <c r="C27" s="169"/>
      <c r="D27" s="10" t="s">
        <v>5</v>
      </c>
      <c r="E27" s="15">
        <f t="shared" si="0"/>
        <v>0</v>
      </c>
      <c r="F27" s="77"/>
      <c r="G27" s="78"/>
      <c r="H27" s="79"/>
    </row>
    <row r="28" spans="1:8" ht="16" outlineLevel="1">
      <c r="A28" s="168"/>
      <c r="B28" s="169"/>
      <c r="C28" s="169"/>
      <c r="D28" s="10" t="s">
        <v>6</v>
      </c>
      <c r="E28" s="15">
        <f t="shared" si="0"/>
        <v>0</v>
      </c>
      <c r="F28" s="77"/>
      <c r="G28" s="78"/>
      <c r="H28" s="79"/>
    </row>
    <row r="29" spans="1:8" ht="16" outlineLevel="1">
      <c r="A29" s="168"/>
      <c r="B29" s="169"/>
      <c r="C29" s="169"/>
      <c r="D29" s="10" t="s">
        <v>7</v>
      </c>
      <c r="E29" s="15">
        <f t="shared" si="0"/>
        <v>0</v>
      </c>
      <c r="F29" s="77"/>
      <c r="G29" s="78"/>
      <c r="H29" s="79"/>
    </row>
    <row r="30" spans="1:8" ht="16" outlineLevel="1">
      <c r="A30" s="168"/>
      <c r="B30" s="169"/>
      <c r="C30" s="169"/>
      <c r="D30" s="10" t="s">
        <v>8</v>
      </c>
      <c r="E30" s="15">
        <f t="shared" si="0"/>
        <v>0</v>
      </c>
      <c r="F30" s="77"/>
      <c r="G30" s="78"/>
      <c r="H30" s="79"/>
    </row>
    <row r="31" spans="1:8" ht="16" outlineLevel="1">
      <c r="A31" s="168"/>
      <c r="B31" s="169"/>
      <c r="C31" s="169"/>
      <c r="D31" s="10" t="s">
        <v>9</v>
      </c>
      <c r="E31" s="15">
        <f t="shared" si="0"/>
        <v>0</v>
      </c>
      <c r="F31" s="77"/>
      <c r="G31" s="78"/>
      <c r="H31" s="79"/>
    </row>
    <row r="32" spans="1:8" ht="16" outlineLevel="1">
      <c r="A32" s="168"/>
      <c r="B32" s="169"/>
      <c r="C32" s="169"/>
      <c r="D32" s="10" t="s">
        <v>10</v>
      </c>
      <c r="E32" s="15">
        <f t="shared" si="0"/>
        <v>0</v>
      </c>
      <c r="F32" s="77"/>
      <c r="G32" s="78"/>
      <c r="H32" s="79"/>
    </row>
    <row r="33" spans="1:8" ht="17" outlineLevel="1" thickBot="1">
      <c r="A33" s="168"/>
      <c r="B33" s="169"/>
      <c r="C33" s="169"/>
      <c r="D33" s="11" t="s">
        <v>11</v>
      </c>
      <c r="E33" s="15">
        <f t="shared" si="0"/>
        <v>0</v>
      </c>
      <c r="F33" s="80"/>
      <c r="G33" s="81"/>
      <c r="H33" s="82"/>
    </row>
    <row r="34" spans="1:8" ht="16" thickBot="1">
      <c r="A34" s="177" t="s">
        <v>44</v>
      </c>
      <c r="B34" s="177"/>
      <c r="C34" s="177"/>
      <c r="D34" s="19"/>
      <c r="E34" s="20">
        <f>SUM(E35:E84)</f>
        <v>0</v>
      </c>
      <c r="F34" s="21">
        <f>SUM(F35:F84)</f>
        <v>0</v>
      </c>
      <c r="G34" s="21">
        <f>SUM(G35:G84)</f>
        <v>0</v>
      </c>
      <c r="H34" s="22">
        <f>SUM(H35:H84)</f>
        <v>0</v>
      </c>
    </row>
    <row r="35" spans="1:8" ht="16" outlineLevel="1">
      <c r="A35" s="168" t="s">
        <v>52</v>
      </c>
      <c r="B35" s="169" t="s">
        <v>38</v>
      </c>
      <c r="C35" s="169">
        <v>635002</v>
      </c>
      <c r="D35" s="9" t="s">
        <v>2</v>
      </c>
      <c r="E35" s="14">
        <f>SUM(F35:H35)</f>
        <v>0</v>
      </c>
      <c r="F35" s="74"/>
      <c r="G35" s="75"/>
      <c r="H35" s="76"/>
    </row>
    <row r="36" spans="1:8" ht="16" outlineLevel="1">
      <c r="A36" s="168"/>
      <c r="B36" s="169"/>
      <c r="C36" s="169"/>
      <c r="D36" s="10" t="s">
        <v>3</v>
      </c>
      <c r="E36" s="15">
        <f>SUM(F36:H36)</f>
        <v>0</v>
      </c>
      <c r="F36" s="77"/>
      <c r="G36" s="78"/>
      <c r="H36" s="79"/>
    </row>
    <row r="37" spans="1:8" ht="16" outlineLevel="1">
      <c r="A37" s="168"/>
      <c r="B37" s="169"/>
      <c r="C37" s="169"/>
      <c r="D37" s="10" t="s">
        <v>4</v>
      </c>
      <c r="E37" s="15">
        <f aca="true" t="shared" si="1" ref="E37:E84">SUM(F37:H37)</f>
        <v>0</v>
      </c>
      <c r="F37" s="77"/>
      <c r="G37" s="78"/>
      <c r="H37" s="79"/>
    </row>
    <row r="38" spans="1:8" ht="16" outlineLevel="1">
      <c r="A38" s="168"/>
      <c r="B38" s="169"/>
      <c r="C38" s="169"/>
      <c r="D38" s="10" t="s">
        <v>5</v>
      </c>
      <c r="E38" s="15">
        <f t="shared" si="1"/>
        <v>0</v>
      </c>
      <c r="F38" s="77"/>
      <c r="G38" s="78"/>
      <c r="H38" s="79"/>
    </row>
    <row r="39" spans="1:8" ht="16" outlineLevel="1">
      <c r="A39" s="168"/>
      <c r="B39" s="169"/>
      <c r="C39" s="169"/>
      <c r="D39" s="10" t="s">
        <v>6</v>
      </c>
      <c r="E39" s="15">
        <f t="shared" si="1"/>
        <v>0</v>
      </c>
      <c r="F39" s="77"/>
      <c r="G39" s="78"/>
      <c r="H39" s="79"/>
    </row>
    <row r="40" spans="1:8" ht="16" outlineLevel="1">
      <c r="A40" s="168"/>
      <c r="B40" s="169"/>
      <c r="C40" s="169"/>
      <c r="D40" s="10" t="s">
        <v>7</v>
      </c>
      <c r="E40" s="15">
        <f t="shared" si="1"/>
        <v>0</v>
      </c>
      <c r="F40" s="77"/>
      <c r="G40" s="78"/>
      <c r="H40" s="79"/>
    </row>
    <row r="41" spans="1:8" ht="16" outlineLevel="1">
      <c r="A41" s="168"/>
      <c r="B41" s="169"/>
      <c r="C41" s="169"/>
      <c r="D41" s="10" t="s">
        <v>8</v>
      </c>
      <c r="E41" s="15">
        <f t="shared" si="1"/>
        <v>0</v>
      </c>
      <c r="F41" s="77"/>
      <c r="G41" s="78"/>
      <c r="H41" s="79"/>
    </row>
    <row r="42" spans="1:8" ht="16" outlineLevel="1">
      <c r="A42" s="168"/>
      <c r="B42" s="169"/>
      <c r="C42" s="169"/>
      <c r="D42" s="10" t="s">
        <v>9</v>
      </c>
      <c r="E42" s="15">
        <f t="shared" si="1"/>
        <v>0</v>
      </c>
      <c r="F42" s="77"/>
      <c r="G42" s="78"/>
      <c r="H42" s="79"/>
    </row>
    <row r="43" spans="1:8" ht="16" outlineLevel="1">
      <c r="A43" s="168"/>
      <c r="B43" s="169"/>
      <c r="C43" s="169"/>
      <c r="D43" s="10" t="s">
        <v>10</v>
      </c>
      <c r="E43" s="15">
        <f t="shared" si="1"/>
        <v>0</v>
      </c>
      <c r="F43" s="77"/>
      <c r="G43" s="78"/>
      <c r="H43" s="79"/>
    </row>
    <row r="44" spans="1:8" ht="17" outlineLevel="1" thickBot="1">
      <c r="A44" s="168"/>
      <c r="B44" s="169"/>
      <c r="C44" s="169"/>
      <c r="D44" s="11" t="s">
        <v>11</v>
      </c>
      <c r="E44" s="16">
        <f t="shared" si="1"/>
        <v>0</v>
      </c>
      <c r="F44" s="80"/>
      <c r="G44" s="81"/>
      <c r="H44" s="82"/>
    </row>
    <row r="45" spans="1:8" ht="16" outlineLevel="1">
      <c r="A45" s="168" t="s">
        <v>53</v>
      </c>
      <c r="B45" s="168" t="s">
        <v>48</v>
      </c>
      <c r="C45" s="169">
        <v>718002</v>
      </c>
      <c r="D45" s="9" t="s">
        <v>2</v>
      </c>
      <c r="E45" s="15">
        <f t="shared" si="1"/>
        <v>0</v>
      </c>
      <c r="F45" s="74"/>
      <c r="G45" s="75"/>
      <c r="H45" s="76"/>
    </row>
    <row r="46" spans="1:8" ht="16" outlineLevel="1">
      <c r="A46" s="168"/>
      <c r="B46" s="169"/>
      <c r="C46" s="169"/>
      <c r="D46" s="10" t="s">
        <v>3</v>
      </c>
      <c r="E46" s="15">
        <f t="shared" si="1"/>
        <v>0</v>
      </c>
      <c r="F46" s="77"/>
      <c r="G46" s="78"/>
      <c r="H46" s="79"/>
    </row>
    <row r="47" spans="1:8" ht="16" outlineLevel="1">
      <c r="A47" s="168"/>
      <c r="B47" s="169"/>
      <c r="C47" s="169"/>
      <c r="D47" s="10" t="s">
        <v>4</v>
      </c>
      <c r="E47" s="15">
        <f t="shared" si="1"/>
        <v>0</v>
      </c>
      <c r="F47" s="77"/>
      <c r="G47" s="78"/>
      <c r="H47" s="79"/>
    </row>
    <row r="48" spans="1:8" ht="16" outlineLevel="1">
      <c r="A48" s="168"/>
      <c r="B48" s="169"/>
      <c r="C48" s="169"/>
      <c r="D48" s="10" t="s">
        <v>5</v>
      </c>
      <c r="E48" s="15">
        <f t="shared" si="1"/>
        <v>0</v>
      </c>
      <c r="F48" s="77"/>
      <c r="G48" s="78"/>
      <c r="H48" s="79"/>
    </row>
    <row r="49" spans="1:8" ht="16" outlineLevel="1">
      <c r="A49" s="168"/>
      <c r="B49" s="169"/>
      <c r="C49" s="169"/>
      <c r="D49" s="10" t="s">
        <v>6</v>
      </c>
      <c r="E49" s="15">
        <f t="shared" si="1"/>
        <v>0</v>
      </c>
      <c r="F49" s="77"/>
      <c r="G49" s="78"/>
      <c r="H49" s="79"/>
    </row>
    <row r="50" spans="1:8" ht="16" outlineLevel="1">
      <c r="A50" s="168"/>
      <c r="B50" s="169"/>
      <c r="C50" s="169"/>
      <c r="D50" s="10" t="s">
        <v>7</v>
      </c>
      <c r="E50" s="15">
        <f t="shared" si="1"/>
        <v>0</v>
      </c>
      <c r="F50" s="77"/>
      <c r="G50" s="78"/>
      <c r="H50" s="79"/>
    </row>
    <row r="51" spans="1:8" ht="16" outlineLevel="1">
      <c r="A51" s="168"/>
      <c r="B51" s="169"/>
      <c r="C51" s="169"/>
      <c r="D51" s="10" t="s">
        <v>8</v>
      </c>
      <c r="E51" s="15">
        <f t="shared" si="1"/>
        <v>0</v>
      </c>
      <c r="F51" s="77"/>
      <c r="G51" s="78"/>
      <c r="H51" s="79"/>
    </row>
    <row r="52" spans="1:8" ht="16" outlineLevel="1">
      <c r="A52" s="168"/>
      <c r="B52" s="169"/>
      <c r="C52" s="169"/>
      <c r="D52" s="10" t="s">
        <v>9</v>
      </c>
      <c r="E52" s="15">
        <f t="shared" si="1"/>
        <v>0</v>
      </c>
      <c r="F52" s="77"/>
      <c r="G52" s="78"/>
      <c r="H52" s="79"/>
    </row>
    <row r="53" spans="1:8" ht="16" outlineLevel="1">
      <c r="A53" s="168"/>
      <c r="B53" s="169"/>
      <c r="C53" s="169"/>
      <c r="D53" s="10" t="s">
        <v>10</v>
      </c>
      <c r="E53" s="15">
        <f t="shared" si="1"/>
        <v>0</v>
      </c>
      <c r="F53" s="77"/>
      <c r="G53" s="78"/>
      <c r="H53" s="79"/>
    </row>
    <row r="54" spans="1:8" ht="17" outlineLevel="1" thickBot="1">
      <c r="A54" s="168"/>
      <c r="B54" s="169"/>
      <c r="C54" s="169"/>
      <c r="D54" s="11" t="s">
        <v>11</v>
      </c>
      <c r="E54" s="16">
        <f t="shared" si="1"/>
        <v>0</v>
      </c>
      <c r="F54" s="80"/>
      <c r="G54" s="81"/>
      <c r="H54" s="82"/>
    </row>
    <row r="55" spans="1:8" ht="16" outlineLevel="1">
      <c r="A55" s="168" t="s">
        <v>54</v>
      </c>
      <c r="B55" s="169"/>
      <c r="C55" s="169"/>
      <c r="D55" s="9" t="s">
        <v>2</v>
      </c>
      <c r="E55" s="15">
        <f t="shared" si="1"/>
        <v>0</v>
      </c>
      <c r="F55" s="74"/>
      <c r="G55" s="75"/>
      <c r="H55" s="76"/>
    </row>
    <row r="56" spans="1:8" ht="16" outlineLevel="1">
      <c r="A56" s="168"/>
      <c r="B56" s="169"/>
      <c r="C56" s="169"/>
      <c r="D56" s="10" t="s">
        <v>3</v>
      </c>
      <c r="E56" s="15">
        <f t="shared" si="1"/>
        <v>0</v>
      </c>
      <c r="F56" s="77"/>
      <c r="G56" s="78"/>
      <c r="H56" s="79"/>
    </row>
    <row r="57" spans="1:8" ht="16" outlineLevel="1">
      <c r="A57" s="168"/>
      <c r="B57" s="169"/>
      <c r="C57" s="169"/>
      <c r="D57" s="10" t="s">
        <v>4</v>
      </c>
      <c r="E57" s="15">
        <f t="shared" si="1"/>
        <v>0</v>
      </c>
      <c r="F57" s="77"/>
      <c r="G57" s="78"/>
      <c r="H57" s="79"/>
    </row>
    <row r="58" spans="1:8" ht="16" outlineLevel="1">
      <c r="A58" s="168"/>
      <c r="B58" s="169"/>
      <c r="C58" s="169"/>
      <c r="D58" s="10" t="s">
        <v>5</v>
      </c>
      <c r="E58" s="15">
        <f t="shared" si="1"/>
        <v>0</v>
      </c>
      <c r="F58" s="77"/>
      <c r="G58" s="78"/>
      <c r="H58" s="79"/>
    </row>
    <row r="59" spans="1:8" ht="16" outlineLevel="1">
      <c r="A59" s="168"/>
      <c r="B59" s="169"/>
      <c r="C59" s="169"/>
      <c r="D59" s="10" t="s">
        <v>6</v>
      </c>
      <c r="E59" s="15">
        <f t="shared" si="1"/>
        <v>0</v>
      </c>
      <c r="F59" s="77"/>
      <c r="G59" s="78"/>
      <c r="H59" s="79"/>
    </row>
    <row r="60" spans="1:8" ht="16" outlineLevel="1">
      <c r="A60" s="168"/>
      <c r="B60" s="169"/>
      <c r="C60" s="169"/>
      <c r="D60" s="10" t="s">
        <v>7</v>
      </c>
      <c r="E60" s="15">
        <f t="shared" si="1"/>
        <v>0</v>
      </c>
      <c r="F60" s="77"/>
      <c r="G60" s="78"/>
      <c r="H60" s="79"/>
    </row>
    <row r="61" spans="1:8" ht="16" outlineLevel="1">
      <c r="A61" s="168"/>
      <c r="B61" s="169"/>
      <c r="C61" s="169"/>
      <c r="D61" s="10" t="s">
        <v>8</v>
      </c>
      <c r="E61" s="15">
        <f t="shared" si="1"/>
        <v>0</v>
      </c>
      <c r="F61" s="77"/>
      <c r="G61" s="78"/>
      <c r="H61" s="79"/>
    </row>
    <row r="62" spans="1:8" ht="16" outlineLevel="1">
      <c r="A62" s="168"/>
      <c r="B62" s="169"/>
      <c r="C62" s="169"/>
      <c r="D62" s="10" t="s">
        <v>9</v>
      </c>
      <c r="E62" s="15">
        <f t="shared" si="1"/>
        <v>0</v>
      </c>
      <c r="F62" s="77"/>
      <c r="G62" s="78"/>
      <c r="H62" s="79"/>
    </row>
    <row r="63" spans="1:8" ht="16" outlineLevel="1">
      <c r="A63" s="168"/>
      <c r="B63" s="169"/>
      <c r="C63" s="169"/>
      <c r="D63" s="10" t="s">
        <v>10</v>
      </c>
      <c r="E63" s="15">
        <f t="shared" si="1"/>
        <v>0</v>
      </c>
      <c r="F63" s="77"/>
      <c r="G63" s="78"/>
      <c r="H63" s="79"/>
    </row>
    <row r="64" spans="1:8" ht="17" outlineLevel="1" thickBot="1">
      <c r="A64" s="168"/>
      <c r="B64" s="169"/>
      <c r="C64" s="169"/>
      <c r="D64" s="11" t="s">
        <v>11</v>
      </c>
      <c r="E64" s="16">
        <f t="shared" si="1"/>
        <v>0</v>
      </c>
      <c r="F64" s="80"/>
      <c r="G64" s="81"/>
      <c r="H64" s="82"/>
    </row>
    <row r="65" spans="1:8" ht="16" outlineLevel="1">
      <c r="A65" s="168" t="s">
        <v>55</v>
      </c>
      <c r="B65" s="169"/>
      <c r="C65" s="169"/>
      <c r="D65" s="9" t="s">
        <v>2</v>
      </c>
      <c r="E65" s="15">
        <f t="shared" si="1"/>
        <v>0</v>
      </c>
      <c r="F65" s="74"/>
      <c r="G65" s="75"/>
      <c r="H65" s="76"/>
    </row>
    <row r="66" spans="1:8" ht="16" outlineLevel="1">
      <c r="A66" s="168"/>
      <c r="B66" s="169"/>
      <c r="C66" s="169"/>
      <c r="D66" s="10" t="s">
        <v>3</v>
      </c>
      <c r="E66" s="15">
        <f t="shared" si="1"/>
        <v>0</v>
      </c>
      <c r="F66" s="77"/>
      <c r="G66" s="78"/>
      <c r="H66" s="79"/>
    </row>
    <row r="67" spans="1:8" ht="16" outlineLevel="1">
      <c r="A67" s="168"/>
      <c r="B67" s="169"/>
      <c r="C67" s="169"/>
      <c r="D67" s="10" t="s">
        <v>4</v>
      </c>
      <c r="E67" s="15">
        <f t="shared" si="1"/>
        <v>0</v>
      </c>
      <c r="F67" s="77"/>
      <c r="G67" s="78"/>
      <c r="H67" s="79"/>
    </row>
    <row r="68" spans="1:8" ht="16" outlineLevel="1">
      <c r="A68" s="168"/>
      <c r="B68" s="169"/>
      <c r="C68" s="169"/>
      <c r="D68" s="10" t="s">
        <v>5</v>
      </c>
      <c r="E68" s="15">
        <f t="shared" si="1"/>
        <v>0</v>
      </c>
      <c r="F68" s="77"/>
      <c r="G68" s="78"/>
      <c r="H68" s="79"/>
    </row>
    <row r="69" spans="1:8" ht="16" outlineLevel="1">
      <c r="A69" s="168"/>
      <c r="B69" s="169"/>
      <c r="C69" s="169"/>
      <c r="D69" s="10" t="s">
        <v>6</v>
      </c>
      <c r="E69" s="15">
        <f t="shared" si="1"/>
        <v>0</v>
      </c>
      <c r="F69" s="77"/>
      <c r="G69" s="78"/>
      <c r="H69" s="79"/>
    </row>
    <row r="70" spans="1:8" ht="16" outlineLevel="1">
      <c r="A70" s="168"/>
      <c r="B70" s="169"/>
      <c r="C70" s="169"/>
      <c r="D70" s="10" t="s">
        <v>7</v>
      </c>
      <c r="E70" s="15">
        <f t="shared" si="1"/>
        <v>0</v>
      </c>
      <c r="F70" s="77"/>
      <c r="G70" s="78"/>
      <c r="H70" s="79"/>
    </row>
    <row r="71" spans="1:8" ht="16" outlineLevel="1">
      <c r="A71" s="168"/>
      <c r="B71" s="169"/>
      <c r="C71" s="169"/>
      <c r="D71" s="10" t="s">
        <v>8</v>
      </c>
      <c r="E71" s="15">
        <f t="shared" si="1"/>
        <v>0</v>
      </c>
      <c r="F71" s="77"/>
      <c r="G71" s="78"/>
      <c r="H71" s="79"/>
    </row>
    <row r="72" spans="1:8" ht="16" outlineLevel="1">
      <c r="A72" s="168"/>
      <c r="B72" s="169"/>
      <c r="C72" s="169"/>
      <c r="D72" s="10" t="s">
        <v>9</v>
      </c>
      <c r="E72" s="15">
        <f t="shared" si="1"/>
        <v>0</v>
      </c>
      <c r="F72" s="77"/>
      <c r="G72" s="78"/>
      <c r="H72" s="79"/>
    </row>
    <row r="73" spans="1:8" ht="16" outlineLevel="1">
      <c r="A73" s="168"/>
      <c r="B73" s="169"/>
      <c r="C73" s="169"/>
      <c r="D73" s="10" t="s">
        <v>10</v>
      </c>
      <c r="E73" s="15">
        <f t="shared" si="1"/>
        <v>0</v>
      </c>
      <c r="F73" s="77"/>
      <c r="G73" s="78"/>
      <c r="H73" s="79"/>
    </row>
    <row r="74" spans="1:8" ht="17" outlineLevel="1" thickBot="1">
      <c r="A74" s="168"/>
      <c r="B74" s="169"/>
      <c r="C74" s="169"/>
      <c r="D74" s="11" t="s">
        <v>11</v>
      </c>
      <c r="E74" s="16">
        <f t="shared" si="1"/>
        <v>0</v>
      </c>
      <c r="F74" s="80"/>
      <c r="G74" s="81"/>
      <c r="H74" s="82"/>
    </row>
    <row r="75" spans="1:8" ht="16" outlineLevel="1">
      <c r="A75" s="168" t="s">
        <v>47</v>
      </c>
      <c r="B75" s="169" t="s">
        <v>35</v>
      </c>
      <c r="C75" s="169">
        <v>637001</v>
      </c>
      <c r="D75" s="9" t="s">
        <v>2</v>
      </c>
      <c r="E75" s="15">
        <f t="shared" si="1"/>
        <v>0</v>
      </c>
      <c r="F75" s="74"/>
      <c r="G75" s="75"/>
      <c r="H75" s="76"/>
    </row>
    <row r="76" spans="1:8" ht="16" outlineLevel="1">
      <c r="A76" s="168"/>
      <c r="B76" s="169"/>
      <c r="C76" s="169"/>
      <c r="D76" s="10" t="s">
        <v>3</v>
      </c>
      <c r="E76" s="15">
        <f t="shared" si="1"/>
        <v>0</v>
      </c>
      <c r="F76" s="77"/>
      <c r="G76" s="78"/>
      <c r="H76" s="79"/>
    </row>
    <row r="77" spans="1:8" ht="16" outlineLevel="1">
      <c r="A77" s="168"/>
      <c r="B77" s="169"/>
      <c r="C77" s="169"/>
      <c r="D77" s="10" t="s">
        <v>4</v>
      </c>
      <c r="E77" s="15">
        <f t="shared" si="1"/>
        <v>0</v>
      </c>
      <c r="F77" s="77"/>
      <c r="G77" s="78"/>
      <c r="H77" s="79"/>
    </row>
    <row r="78" spans="1:8" ht="16" outlineLevel="1">
      <c r="A78" s="168"/>
      <c r="B78" s="169"/>
      <c r="C78" s="169"/>
      <c r="D78" s="10" t="s">
        <v>5</v>
      </c>
      <c r="E78" s="15">
        <f t="shared" si="1"/>
        <v>0</v>
      </c>
      <c r="F78" s="77"/>
      <c r="G78" s="78"/>
      <c r="H78" s="79"/>
    </row>
    <row r="79" spans="1:8" ht="16" outlineLevel="1">
      <c r="A79" s="168"/>
      <c r="B79" s="169"/>
      <c r="C79" s="169"/>
      <c r="D79" s="10" t="s">
        <v>6</v>
      </c>
      <c r="E79" s="15">
        <f t="shared" si="1"/>
        <v>0</v>
      </c>
      <c r="F79" s="77"/>
      <c r="G79" s="78"/>
      <c r="H79" s="79"/>
    </row>
    <row r="80" spans="1:8" ht="16" outlineLevel="1">
      <c r="A80" s="168"/>
      <c r="B80" s="169"/>
      <c r="C80" s="169"/>
      <c r="D80" s="10" t="s">
        <v>7</v>
      </c>
      <c r="E80" s="15">
        <f t="shared" si="1"/>
        <v>0</v>
      </c>
      <c r="F80" s="77"/>
      <c r="G80" s="78"/>
      <c r="H80" s="79"/>
    </row>
    <row r="81" spans="1:8" ht="16" outlineLevel="1">
      <c r="A81" s="168"/>
      <c r="B81" s="169"/>
      <c r="C81" s="169"/>
      <c r="D81" s="10" t="s">
        <v>8</v>
      </c>
      <c r="E81" s="15">
        <f t="shared" si="1"/>
        <v>0</v>
      </c>
      <c r="F81" s="77"/>
      <c r="G81" s="78"/>
      <c r="H81" s="79"/>
    </row>
    <row r="82" spans="1:8" ht="16" outlineLevel="1">
      <c r="A82" s="168"/>
      <c r="B82" s="169"/>
      <c r="C82" s="169"/>
      <c r="D82" s="10" t="s">
        <v>9</v>
      </c>
      <c r="E82" s="15">
        <f t="shared" si="1"/>
        <v>0</v>
      </c>
      <c r="F82" s="77"/>
      <c r="G82" s="78"/>
      <c r="H82" s="79"/>
    </row>
    <row r="83" spans="1:8" ht="16" outlineLevel="1">
      <c r="A83" s="168"/>
      <c r="B83" s="169"/>
      <c r="C83" s="169"/>
      <c r="D83" s="10" t="s">
        <v>10</v>
      </c>
      <c r="E83" s="15">
        <f t="shared" si="1"/>
        <v>0</v>
      </c>
      <c r="F83" s="77"/>
      <c r="G83" s="78"/>
      <c r="H83" s="79"/>
    </row>
    <row r="84" spans="1:8" ht="17" outlineLevel="1" thickBot="1">
      <c r="A84" s="168"/>
      <c r="B84" s="169"/>
      <c r="C84" s="169"/>
      <c r="D84" s="11" t="s">
        <v>11</v>
      </c>
      <c r="E84" s="16">
        <f t="shared" si="1"/>
        <v>0</v>
      </c>
      <c r="F84" s="80"/>
      <c r="G84" s="81"/>
      <c r="H84" s="82"/>
    </row>
  </sheetData>
  <mergeCells count="27">
    <mergeCell ref="A3:C3"/>
    <mergeCell ref="A24:A33"/>
    <mergeCell ref="B24:B33"/>
    <mergeCell ref="C24:C33"/>
    <mergeCell ref="A34:C34"/>
    <mergeCell ref="A4:A13"/>
    <mergeCell ref="B4:B13"/>
    <mergeCell ref="C4:C13"/>
    <mergeCell ref="A14:A23"/>
    <mergeCell ref="B14:B23"/>
    <mergeCell ref="C14:C23"/>
    <mergeCell ref="A1:D1"/>
    <mergeCell ref="A65:A74"/>
    <mergeCell ref="B65:B74"/>
    <mergeCell ref="C65:C74"/>
    <mergeCell ref="A75:A84"/>
    <mergeCell ref="B75:B84"/>
    <mergeCell ref="C75:C84"/>
    <mergeCell ref="A45:A54"/>
    <mergeCell ref="B45:B54"/>
    <mergeCell ref="C45:C54"/>
    <mergeCell ref="A55:A64"/>
    <mergeCell ref="B55:B64"/>
    <mergeCell ref="C55:C64"/>
    <mergeCell ref="A35:A44"/>
    <mergeCell ref="B35:B44"/>
    <mergeCell ref="C35:C44"/>
  </mergeCells>
  <printOptions/>
  <pageMargins left="0.7" right="0.7" top="0.75" bottom="0.75" header="0.3" footer="0.3"/>
  <pageSetup horizontalDpi="600" verticalDpi="600" orientation="portrait" paperSize="9" r:id="rId1"/>
  <ignoredErrors>
    <ignoredError sqref="E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AD783-0ACB-1E42-8C70-1A1EF034A251}">
  <dimension ref="A1:R121"/>
  <sheetViews>
    <sheetView zoomScale="75" zoomScaleNormal="75" workbookViewId="0" topLeftCell="A26">
      <selection activeCell="Q121" sqref="Q121"/>
    </sheetView>
  </sheetViews>
  <sheetFormatPr defaultColWidth="11.421875" defaultRowHeight="15"/>
  <cols>
    <col min="1" max="2" width="10.8515625" style="100" customWidth="1"/>
    <col min="3" max="3" width="36.28125" style="100" bestFit="1" customWidth="1"/>
    <col min="4" max="4" width="24.00390625" style="100" customWidth="1"/>
    <col min="5" max="5" width="40.140625" style="100" customWidth="1"/>
    <col min="6" max="6" width="10.8515625" style="100" customWidth="1"/>
    <col min="7" max="7" width="10.8515625" style="101" customWidth="1"/>
    <col min="8" max="16" width="10.8515625" style="100" customWidth="1"/>
    <col min="17" max="18" width="10.8515625" style="101" customWidth="1"/>
    <col min="19" max="16384" width="10.8515625" style="100" customWidth="1"/>
  </cols>
  <sheetData>
    <row r="1" spans="1:7" ht="15">
      <c r="A1" s="102" t="s">
        <v>102</v>
      </c>
      <c r="B1" s="103"/>
      <c r="C1" s="103"/>
      <c r="D1" s="104"/>
      <c r="E1" s="105"/>
      <c r="F1" s="104"/>
      <c r="G1" s="129"/>
    </row>
    <row r="2" spans="1:15" ht="56">
      <c r="A2" s="106" t="s">
        <v>59</v>
      </c>
      <c r="B2" s="107" t="s">
        <v>103</v>
      </c>
      <c r="C2" s="108" t="s">
        <v>104</v>
      </c>
      <c r="D2" s="107" t="s">
        <v>105</v>
      </c>
      <c r="E2" s="107" t="s">
        <v>106</v>
      </c>
      <c r="F2" s="109" t="s">
        <v>107</v>
      </c>
      <c r="G2" s="130" t="s">
        <v>108</v>
      </c>
      <c r="H2" s="109" t="s">
        <v>109</v>
      </c>
      <c r="I2" s="109" t="s">
        <v>110</v>
      </c>
      <c r="J2" s="109" t="s">
        <v>111</v>
      </c>
      <c r="K2" s="109" t="s">
        <v>112</v>
      </c>
      <c r="L2" s="107" t="s">
        <v>113</v>
      </c>
      <c r="M2" s="107" t="s">
        <v>114</v>
      </c>
      <c r="N2" s="107" t="s">
        <v>115</v>
      </c>
      <c r="O2" s="107" t="s">
        <v>116</v>
      </c>
    </row>
    <row r="3" spans="1:18" s="128" customFormat="1" ht="132">
      <c r="A3" s="110"/>
      <c r="B3" s="110" t="s">
        <v>117</v>
      </c>
      <c r="C3" s="110" t="s">
        <v>118</v>
      </c>
      <c r="D3" s="110" t="s">
        <v>119</v>
      </c>
      <c r="E3" s="110" t="s">
        <v>120</v>
      </c>
      <c r="F3" s="110" t="s">
        <v>121</v>
      </c>
      <c r="G3" s="131" t="s">
        <v>122</v>
      </c>
      <c r="H3" s="110" t="s">
        <v>123</v>
      </c>
      <c r="I3" s="110" t="s">
        <v>124</v>
      </c>
      <c r="J3" s="110" t="s">
        <v>125</v>
      </c>
      <c r="K3" s="110" t="s">
        <v>126</v>
      </c>
      <c r="L3" s="110" t="s">
        <v>127</v>
      </c>
      <c r="M3" s="110" t="s">
        <v>128</v>
      </c>
      <c r="N3" s="110" t="s">
        <v>129</v>
      </c>
      <c r="O3" s="110" t="s">
        <v>130</v>
      </c>
      <c r="Q3" s="132"/>
      <c r="R3" s="132"/>
    </row>
    <row r="4" spans="1:15" ht="15">
      <c r="A4" s="178" t="s">
        <v>131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28">
      <c r="A5" s="111"/>
      <c r="B5" s="111" t="s">
        <v>132</v>
      </c>
      <c r="C5" s="111" t="s">
        <v>133</v>
      </c>
      <c r="D5" s="124" t="s">
        <v>99</v>
      </c>
      <c r="E5" s="112" t="s">
        <v>198</v>
      </c>
      <c r="F5" s="111" t="s">
        <v>134</v>
      </c>
      <c r="G5" s="113">
        <v>1320</v>
      </c>
      <c r="H5" s="111">
        <v>1</v>
      </c>
      <c r="I5" s="113">
        <f>ROUND(G5*H5,2)</f>
        <v>1320</v>
      </c>
      <c r="J5" s="111">
        <f aca="true" t="shared" si="0" ref="J5:J18">ROUND(I5*0.2,2)</f>
        <v>264</v>
      </c>
      <c r="K5" s="113">
        <f aca="true" t="shared" si="1" ref="K5:K18">ROUND(G5*H5*1.2,2)</f>
        <v>1584</v>
      </c>
      <c r="L5" s="113">
        <f aca="true" t="shared" si="2" ref="L5:L18">K5</f>
        <v>1584</v>
      </c>
      <c r="M5" s="113">
        <f aca="true" t="shared" si="3" ref="M5:M18">K5-L5</f>
        <v>0</v>
      </c>
      <c r="N5" s="114">
        <v>0.95</v>
      </c>
      <c r="O5" s="113">
        <f aca="true" t="shared" si="4" ref="O5:O18">L5*N5</f>
        <v>1504.8</v>
      </c>
    </row>
    <row r="6" spans="1:15" ht="28">
      <c r="A6" s="111"/>
      <c r="B6" s="111" t="s">
        <v>132</v>
      </c>
      <c r="C6" s="111" t="s">
        <v>133</v>
      </c>
      <c r="D6" s="124" t="s">
        <v>99</v>
      </c>
      <c r="E6" s="112" t="s">
        <v>199</v>
      </c>
      <c r="F6" s="111" t="s">
        <v>134</v>
      </c>
      <c r="G6" s="113">
        <v>495</v>
      </c>
      <c r="H6" s="111">
        <v>1</v>
      </c>
      <c r="I6" s="113">
        <f>ROUND(G6*H6,2)</f>
        <v>495</v>
      </c>
      <c r="J6" s="111">
        <f t="shared" si="0"/>
        <v>99</v>
      </c>
      <c r="K6" s="113">
        <f t="shared" si="1"/>
        <v>594</v>
      </c>
      <c r="L6" s="113">
        <f t="shared" si="2"/>
        <v>594</v>
      </c>
      <c r="M6" s="113">
        <f t="shared" si="3"/>
        <v>0</v>
      </c>
      <c r="N6" s="114">
        <v>0.95</v>
      </c>
      <c r="O6" s="113">
        <f t="shared" si="4"/>
        <v>564.3</v>
      </c>
    </row>
    <row r="7" spans="1:15" ht="28">
      <c r="A7" s="111"/>
      <c r="B7" s="111" t="s">
        <v>132</v>
      </c>
      <c r="C7" s="111" t="s">
        <v>133</v>
      </c>
      <c r="D7" s="124" t="s">
        <v>99</v>
      </c>
      <c r="E7" s="112" t="s">
        <v>200</v>
      </c>
      <c r="F7" s="111" t="s">
        <v>134</v>
      </c>
      <c r="G7" s="113">
        <v>440</v>
      </c>
      <c r="H7" s="111">
        <v>1</v>
      </c>
      <c r="I7" s="113">
        <f>ROUND(G7*H7,2)</f>
        <v>440</v>
      </c>
      <c r="J7" s="111">
        <f t="shared" si="0"/>
        <v>88</v>
      </c>
      <c r="K7" s="113">
        <f t="shared" si="1"/>
        <v>528</v>
      </c>
      <c r="L7" s="113">
        <f t="shared" si="2"/>
        <v>528</v>
      </c>
      <c r="M7" s="113">
        <f t="shared" si="3"/>
        <v>0</v>
      </c>
      <c r="N7" s="114">
        <v>0.95</v>
      </c>
      <c r="O7" s="113">
        <f t="shared" si="4"/>
        <v>501.59999999999997</v>
      </c>
    </row>
    <row r="8" spans="1:15" ht="28">
      <c r="A8" s="111"/>
      <c r="B8" s="111" t="s">
        <v>132</v>
      </c>
      <c r="C8" s="111" t="s">
        <v>133</v>
      </c>
      <c r="D8" s="124" t="s">
        <v>99</v>
      </c>
      <c r="E8" s="112" t="s">
        <v>201</v>
      </c>
      <c r="F8" s="111" t="s">
        <v>134</v>
      </c>
      <c r="G8" s="113">
        <v>770</v>
      </c>
      <c r="H8" s="111">
        <v>1</v>
      </c>
      <c r="I8" s="113">
        <v>1200</v>
      </c>
      <c r="J8" s="111">
        <f t="shared" si="0"/>
        <v>240</v>
      </c>
      <c r="K8" s="113">
        <f t="shared" si="1"/>
        <v>924</v>
      </c>
      <c r="L8" s="113">
        <f t="shared" si="2"/>
        <v>924</v>
      </c>
      <c r="M8" s="113">
        <f t="shared" si="3"/>
        <v>0</v>
      </c>
      <c r="N8" s="114">
        <v>0.95</v>
      </c>
      <c r="O8" s="113">
        <f t="shared" si="4"/>
        <v>877.8</v>
      </c>
    </row>
    <row r="9" spans="1:15" ht="28">
      <c r="A9" s="111"/>
      <c r="B9" s="111" t="s">
        <v>132</v>
      </c>
      <c r="C9" s="111" t="s">
        <v>133</v>
      </c>
      <c r="D9" s="124" t="s">
        <v>99</v>
      </c>
      <c r="E9" s="112" t="s">
        <v>202</v>
      </c>
      <c r="F9" s="111" t="s">
        <v>134</v>
      </c>
      <c r="G9" s="113">
        <v>1375</v>
      </c>
      <c r="H9" s="111">
        <v>1</v>
      </c>
      <c r="I9" s="113">
        <f aca="true" t="shared" si="5" ref="I9:I18">ROUND(G9*H9,2)</f>
        <v>1375</v>
      </c>
      <c r="J9" s="111">
        <f t="shared" si="0"/>
        <v>275</v>
      </c>
      <c r="K9" s="113">
        <f t="shared" si="1"/>
        <v>1650</v>
      </c>
      <c r="L9" s="113">
        <f t="shared" si="2"/>
        <v>1650</v>
      </c>
      <c r="M9" s="113">
        <f t="shared" si="3"/>
        <v>0</v>
      </c>
      <c r="N9" s="114">
        <v>0.95</v>
      </c>
      <c r="O9" s="113">
        <f t="shared" si="4"/>
        <v>1567.5</v>
      </c>
    </row>
    <row r="10" spans="1:15" ht="28">
      <c r="A10" s="111"/>
      <c r="B10" s="111" t="s">
        <v>132</v>
      </c>
      <c r="C10" s="111" t="s">
        <v>133</v>
      </c>
      <c r="D10" s="124" t="s">
        <v>135</v>
      </c>
      <c r="E10" s="112" t="s">
        <v>203</v>
      </c>
      <c r="F10" s="111" t="s">
        <v>134</v>
      </c>
      <c r="G10" s="113">
        <v>495</v>
      </c>
      <c r="H10" s="111">
        <v>1</v>
      </c>
      <c r="I10" s="113">
        <f t="shared" si="5"/>
        <v>495</v>
      </c>
      <c r="J10" s="111">
        <f t="shared" si="0"/>
        <v>99</v>
      </c>
      <c r="K10" s="113">
        <f t="shared" si="1"/>
        <v>594</v>
      </c>
      <c r="L10" s="113">
        <f t="shared" si="2"/>
        <v>594</v>
      </c>
      <c r="M10" s="113">
        <f t="shared" si="3"/>
        <v>0</v>
      </c>
      <c r="N10" s="114">
        <v>0.95</v>
      </c>
      <c r="O10" s="113">
        <f t="shared" si="4"/>
        <v>564.3</v>
      </c>
    </row>
    <row r="11" spans="1:15" ht="28">
      <c r="A11" s="111"/>
      <c r="B11" s="111" t="s">
        <v>132</v>
      </c>
      <c r="C11" s="111" t="s">
        <v>133</v>
      </c>
      <c r="D11" s="124" t="s">
        <v>136</v>
      </c>
      <c r="E11" s="112" t="s">
        <v>204</v>
      </c>
      <c r="F11" s="111" t="s">
        <v>134</v>
      </c>
      <c r="G11" s="113">
        <v>550</v>
      </c>
      <c r="H11" s="111">
        <v>1</v>
      </c>
      <c r="I11" s="113">
        <f t="shared" si="5"/>
        <v>550</v>
      </c>
      <c r="J11" s="111">
        <f t="shared" si="0"/>
        <v>110</v>
      </c>
      <c r="K11" s="113">
        <f t="shared" si="1"/>
        <v>660</v>
      </c>
      <c r="L11" s="113">
        <f t="shared" si="2"/>
        <v>660</v>
      </c>
      <c r="M11" s="113">
        <f t="shared" si="3"/>
        <v>0</v>
      </c>
      <c r="N11" s="114">
        <v>0.95</v>
      </c>
      <c r="O11" s="113">
        <f t="shared" si="4"/>
        <v>627</v>
      </c>
    </row>
    <row r="12" spans="1:15" ht="28">
      <c r="A12" s="111"/>
      <c r="B12" s="111" t="s">
        <v>132</v>
      </c>
      <c r="C12" s="111" t="s">
        <v>133</v>
      </c>
      <c r="D12" s="124" t="s">
        <v>137</v>
      </c>
      <c r="E12" s="112" t="s">
        <v>205</v>
      </c>
      <c r="F12" s="111" t="s">
        <v>134</v>
      </c>
      <c r="G12" s="113">
        <v>275</v>
      </c>
      <c r="H12" s="111">
        <v>1</v>
      </c>
      <c r="I12" s="113">
        <f t="shared" si="5"/>
        <v>275</v>
      </c>
      <c r="J12" s="111">
        <f t="shared" si="0"/>
        <v>55</v>
      </c>
      <c r="K12" s="113">
        <f t="shared" si="1"/>
        <v>330</v>
      </c>
      <c r="L12" s="113">
        <f t="shared" si="2"/>
        <v>330</v>
      </c>
      <c r="M12" s="113">
        <f t="shared" si="3"/>
        <v>0</v>
      </c>
      <c r="N12" s="114">
        <v>0.95</v>
      </c>
      <c r="O12" s="113">
        <f t="shared" si="4"/>
        <v>313.5</v>
      </c>
    </row>
    <row r="13" spans="1:15" ht="28">
      <c r="A13" s="111"/>
      <c r="B13" s="111" t="s">
        <v>132</v>
      </c>
      <c r="C13" s="111" t="s">
        <v>133</v>
      </c>
      <c r="D13" s="124" t="s">
        <v>138</v>
      </c>
      <c r="E13" s="112" t="s">
        <v>206</v>
      </c>
      <c r="F13" s="111" t="s">
        <v>134</v>
      </c>
      <c r="G13" s="113">
        <v>660</v>
      </c>
      <c r="H13" s="111">
        <v>1</v>
      </c>
      <c r="I13" s="113">
        <f t="shared" si="5"/>
        <v>660</v>
      </c>
      <c r="J13" s="111">
        <f t="shared" si="0"/>
        <v>132</v>
      </c>
      <c r="K13" s="113">
        <f t="shared" si="1"/>
        <v>792</v>
      </c>
      <c r="L13" s="113">
        <f t="shared" si="2"/>
        <v>792</v>
      </c>
      <c r="M13" s="113">
        <f t="shared" si="3"/>
        <v>0</v>
      </c>
      <c r="N13" s="114">
        <v>0.95</v>
      </c>
      <c r="O13" s="113">
        <f t="shared" si="4"/>
        <v>752.4</v>
      </c>
    </row>
    <row r="14" spans="1:15" ht="28">
      <c r="A14" s="111"/>
      <c r="B14" s="111" t="s">
        <v>132</v>
      </c>
      <c r="C14" s="111" t="s">
        <v>133</v>
      </c>
      <c r="D14" s="124" t="s">
        <v>137</v>
      </c>
      <c r="E14" s="112" t="s">
        <v>139</v>
      </c>
      <c r="F14" s="111" t="s">
        <v>134</v>
      </c>
      <c r="G14" s="113">
        <v>495</v>
      </c>
      <c r="H14" s="111">
        <v>14</v>
      </c>
      <c r="I14" s="113">
        <f t="shared" si="5"/>
        <v>6930</v>
      </c>
      <c r="J14" s="111">
        <f t="shared" si="0"/>
        <v>1386</v>
      </c>
      <c r="K14" s="113">
        <f t="shared" si="1"/>
        <v>8316</v>
      </c>
      <c r="L14" s="113">
        <f t="shared" si="2"/>
        <v>8316</v>
      </c>
      <c r="M14" s="113">
        <f t="shared" si="3"/>
        <v>0</v>
      </c>
      <c r="N14" s="114">
        <v>0.95</v>
      </c>
      <c r="O14" s="113">
        <f t="shared" si="4"/>
        <v>7900.2</v>
      </c>
    </row>
    <row r="15" spans="1:15" ht="28">
      <c r="A15" s="111"/>
      <c r="B15" s="111" t="s">
        <v>132</v>
      </c>
      <c r="C15" s="111" t="s">
        <v>133</v>
      </c>
      <c r="D15" s="124" t="s">
        <v>138</v>
      </c>
      <c r="E15" s="112" t="s">
        <v>140</v>
      </c>
      <c r="F15" s="111" t="s">
        <v>134</v>
      </c>
      <c r="G15" s="113">
        <v>2338</v>
      </c>
      <c r="H15" s="111">
        <v>1</v>
      </c>
      <c r="I15" s="113">
        <f t="shared" si="5"/>
        <v>2338</v>
      </c>
      <c r="J15" s="111">
        <f t="shared" si="0"/>
        <v>467.6</v>
      </c>
      <c r="K15" s="113">
        <f t="shared" si="1"/>
        <v>2805.6</v>
      </c>
      <c r="L15" s="113">
        <f t="shared" si="2"/>
        <v>2805.6</v>
      </c>
      <c r="M15" s="113">
        <f t="shared" si="3"/>
        <v>0</v>
      </c>
      <c r="N15" s="114">
        <v>0.95</v>
      </c>
      <c r="O15" s="113">
        <f t="shared" si="4"/>
        <v>2665.3199999999997</v>
      </c>
    </row>
    <row r="16" spans="1:15" ht="28">
      <c r="A16" s="111"/>
      <c r="B16" s="111" t="s">
        <v>132</v>
      </c>
      <c r="C16" s="111" t="s">
        <v>133</v>
      </c>
      <c r="D16" s="125" t="s">
        <v>141</v>
      </c>
      <c r="E16" s="112" t="s">
        <v>142</v>
      </c>
      <c r="F16" s="111" t="s">
        <v>134</v>
      </c>
      <c r="G16" s="113">
        <v>550</v>
      </c>
      <c r="H16" s="111">
        <v>1</v>
      </c>
      <c r="I16" s="113">
        <f t="shared" si="5"/>
        <v>550</v>
      </c>
      <c r="J16" s="111">
        <f t="shared" si="0"/>
        <v>110</v>
      </c>
      <c r="K16" s="113">
        <f t="shared" si="1"/>
        <v>660</v>
      </c>
      <c r="L16" s="113">
        <f t="shared" si="2"/>
        <v>660</v>
      </c>
      <c r="M16" s="113">
        <f t="shared" si="3"/>
        <v>0</v>
      </c>
      <c r="N16" s="114">
        <v>0.95</v>
      </c>
      <c r="O16" s="113">
        <f t="shared" si="4"/>
        <v>627</v>
      </c>
    </row>
    <row r="17" spans="1:15" ht="28">
      <c r="A17" s="111"/>
      <c r="B17" s="111" t="s">
        <v>132</v>
      </c>
      <c r="C17" s="111" t="s">
        <v>133</v>
      </c>
      <c r="D17" s="125" t="s">
        <v>143</v>
      </c>
      <c r="E17" s="112" t="s">
        <v>144</v>
      </c>
      <c r="F17" s="111" t="s">
        <v>134</v>
      </c>
      <c r="G17" s="113">
        <v>550</v>
      </c>
      <c r="H17" s="111">
        <v>1</v>
      </c>
      <c r="I17" s="113">
        <f t="shared" si="5"/>
        <v>550</v>
      </c>
      <c r="J17" s="111">
        <f t="shared" si="0"/>
        <v>110</v>
      </c>
      <c r="K17" s="113">
        <f t="shared" si="1"/>
        <v>660</v>
      </c>
      <c r="L17" s="113">
        <f t="shared" si="2"/>
        <v>660</v>
      </c>
      <c r="M17" s="113">
        <f t="shared" si="3"/>
        <v>0</v>
      </c>
      <c r="N17" s="114">
        <v>0.95</v>
      </c>
      <c r="O17" s="113">
        <f t="shared" si="4"/>
        <v>627</v>
      </c>
    </row>
    <row r="18" spans="1:18" ht="28">
      <c r="A18" s="111"/>
      <c r="B18" s="111" t="s">
        <v>132</v>
      </c>
      <c r="C18" s="111" t="s">
        <v>133</v>
      </c>
      <c r="D18" s="125" t="s">
        <v>145</v>
      </c>
      <c r="E18" s="112" t="s">
        <v>146</v>
      </c>
      <c r="F18" s="111" t="s">
        <v>134</v>
      </c>
      <c r="G18" s="113">
        <v>3392</v>
      </c>
      <c r="H18" s="111">
        <v>1</v>
      </c>
      <c r="I18" s="113">
        <f t="shared" si="5"/>
        <v>3392</v>
      </c>
      <c r="J18" s="111">
        <f t="shared" si="0"/>
        <v>678.4</v>
      </c>
      <c r="K18" s="113">
        <f t="shared" si="1"/>
        <v>4070.4</v>
      </c>
      <c r="L18" s="113">
        <f t="shared" si="2"/>
        <v>4070.4</v>
      </c>
      <c r="M18" s="113">
        <f t="shared" si="3"/>
        <v>0</v>
      </c>
      <c r="N18" s="114">
        <v>0.95</v>
      </c>
      <c r="O18" s="113">
        <f t="shared" si="4"/>
        <v>3866.88</v>
      </c>
      <c r="Q18" s="101">
        <f>SUM(L5:L18)</f>
        <v>24168</v>
      </c>
      <c r="R18" s="101">
        <f>Q18/2</f>
        <v>12084</v>
      </c>
    </row>
    <row r="19" spans="1:15" ht="15">
      <c r="A19" s="178" t="s">
        <v>147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</row>
    <row r="20" spans="1:15" ht="28">
      <c r="A20" s="111"/>
      <c r="B20" s="111" t="s">
        <v>132</v>
      </c>
      <c r="C20" s="111" t="s">
        <v>148</v>
      </c>
      <c r="D20" s="126" t="s">
        <v>149</v>
      </c>
      <c r="E20" s="112" t="s">
        <v>207</v>
      </c>
      <c r="F20" s="111" t="s">
        <v>134</v>
      </c>
      <c r="G20" s="113">
        <v>317</v>
      </c>
      <c r="H20" s="111">
        <v>30</v>
      </c>
      <c r="I20" s="113">
        <f aca="true" t="shared" si="6" ref="I20:I51">ROUND(G20*H20,2)</f>
        <v>9510</v>
      </c>
      <c r="J20" s="111">
        <f aca="true" t="shared" si="7" ref="J20:J68">ROUND(I20*0.2,2)</f>
        <v>1902</v>
      </c>
      <c r="K20" s="113">
        <f aca="true" t="shared" si="8" ref="K20:K51">ROUND(G20*H20*1.2,2)</f>
        <v>11412</v>
      </c>
      <c r="L20" s="113">
        <f>K20</f>
        <v>11412</v>
      </c>
      <c r="M20" s="113">
        <f aca="true" t="shared" si="9" ref="M20:M51">K20-L20</f>
        <v>0</v>
      </c>
      <c r="N20" s="114">
        <v>0.95</v>
      </c>
      <c r="O20" s="113">
        <f aca="true" t="shared" si="10" ref="O20:O51">L20*N20</f>
        <v>10841.4</v>
      </c>
    </row>
    <row r="21" spans="1:15" ht="28">
      <c r="A21" s="111"/>
      <c r="B21" s="111" t="s">
        <v>132</v>
      </c>
      <c r="C21" s="111" t="s">
        <v>148</v>
      </c>
      <c r="D21" s="126" t="s">
        <v>149</v>
      </c>
      <c r="E21" s="112" t="s">
        <v>208</v>
      </c>
      <c r="F21" s="111" t="s">
        <v>134</v>
      </c>
      <c r="G21" s="113">
        <v>1232</v>
      </c>
      <c r="H21" s="111">
        <v>14</v>
      </c>
      <c r="I21" s="113">
        <f t="shared" si="6"/>
        <v>17248</v>
      </c>
      <c r="J21" s="111">
        <f t="shared" si="7"/>
        <v>3449.6</v>
      </c>
      <c r="K21" s="113">
        <f t="shared" si="8"/>
        <v>20697.6</v>
      </c>
      <c r="L21" s="113">
        <f aca="true" t="shared" si="11" ref="L21:L68">K21</f>
        <v>20697.6</v>
      </c>
      <c r="M21" s="113">
        <f t="shared" si="9"/>
        <v>0</v>
      </c>
      <c r="N21" s="114">
        <v>0.95</v>
      </c>
      <c r="O21" s="113">
        <f t="shared" si="10"/>
        <v>19662.719999999998</v>
      </c>
    </row>
    <row r="22" spans="1:15" ht="28">
      <c r="A22" s="111"/>
      <c r="B22" s="111" t="s">
        <v>132</v>
      </c>
      <c r="C22" s="111" t="s">
        <v>148</v>
      </c>
      <c r="D22" s="126" t="s">
        <v>149</v>
      </c>
      <c r="E22" s="112" t="s">
        <v>209</v>
      </c>
      <c r="F22" s="111" t="s">
        <v>134</v>
      </c>
      <c r="G22" s="113">
        <v>16016</v>
      </c>
      <c r="H22" s="111">
        <v>1</v>
      </c>
      <c r="I22" s="113">
        <f t="shared" si="6"/>
        <v>16016</v>
      </c>
      <c r="J22" s="111">
        <f t="shared" si="7"/>
        <v>3203.2</v>
      </c>
      <c r="K22" s="113">
        <f t="shared" si="8"/>
        <v>19219.2</v>
      </c>
      <c r="L22" s="113">
        <f t="shared" si="11"/>
        <v>19219.2</v>
      </c>
      <c r="M22" s="113">
        <f t="shared" si="9"/>
        <v>0</v>
      </c>
      <c r="N22" s="114">
        <v>0.95</v>
      </c>
      <c r="O22" s="113">
        <f t="shared" si="10"/>
        <v>18258.24</v>
      </c>
    </row>
    <row r="23" spans="1:15" ht="28">
      <c r="A23" s="111"/>
      <c r="B23" s="111" t="s">
        <v>132</v>
      </c>
      <c r="C23" s="111" t="s">
        <v>148</v>
      </c>
      <c r="D23" s="126" t="s">
        <v>149</v>
      </c>
      <c r="E23" s="112" t="s">
        <v>210</v>
      </c>
      <c r="F23" s="111" t="s">
        <v>134</v>
      </c>
      <c r="G23" s="113">
        <v>669</v>
      </c>
      <c r="H23" s="111">
        <v>6</v>
      </c>
      <c r="I23" s="113">
        <f t="shared" si="6"/>
        <v>4014</v>
      </c>
      <c r="J23" s="111">
        <f t="shared" si="7"/>
        <v>802.8</v>
      </c>
      <c r="K23" s="113">
        <f t="shared" si="8"/>
        <v>4816.8</v>
      </c>
      <c r="L23" s="113">
        <f t="shared" si="11"/>
        <v>4816.8</v>
      </c>
      <c r="M23" s="113">
        <f t="shared" si="9"/>
        <v>0</v>
      </c>
      <c r="N23" s="114">
        <v>0.95</v>
      </c>
      <c r="O23" s="113">
        <f t="shared" si="10"/>
        <v>4575.96</v>
      </c>
    </row>
    <row r="24" spans="1:15" ht="28">
      <c r="A24" s="111"/>
      <c r="B24" s="111" t="s">
        <v>132</v>
      </c>
      <c r="C24" s="111" t="s">
        <v>148</v>
      </c>
      <c r="D24" s="126" t="s">
        <v>149</v>
      </c>
      <c r="E24" s="112" t="s">
        <v>211</v>
      </c>
      <c r="F24" s="111" t="s">
        <v>134</v>
      </c>
      <c r="G24" s="113">
        <v>317</v>
      </c>
      <c r="H24" s="111">
        <v>1</v>
      </c>
      <c r="I24" s="113">
        <f t="shared" si="6"/>
        <v>317</v>
      </c>
      <c r="J24" s="111">
        <f t="shared" si="7"/>
        <v>63.4</v>
      </c>
      <c r="K24" s="113">
        <f t="shared" si="8"/>
        <v>380.4</v>
      </c>
      <c r="L24" s="113">
        <f t="shared" si="11"/>
        <v>380.4</v>
      </c>
      <c r="M24" s="113">
        <f t="shared" si="9"/>
        <v>0</v>
      </c>
      <c r="N24" s="114">
        <v>0.95</v>
      </c>
      <c r="O24" s="113">
        <f t="shared" si="10"/>
        <v>361.37999999999994</v>
      </c>
    </row>
    <row r="25" spans="1:15" ht="28">
      <c r="A25" s="111"/>
      <c r="B25" s="111" t="s">
        <v>132</v>
      </c>
      <c r="C25" s="111" t="s">
        <v>148</v>
      </c>
      <c r="D25" s="126" t="s">
        <v>149</v>
      </c>
      <c r="E25" s="112" t="s">
        <v>212</v>
      </c>
      <c r="F25" s="111" t="s">
        <v>134</v>
      </c>
      <c r="G25" s="113">
        <v>1320</v>
      </c>
      <c r="H25" s="111">
        <v>9</v>
      </c>
      <c r="I25" s="113">
        <f t="shared" si="6"/>
        <v>11880</v>
      </c>
      <c r="J25" s="111">
        <f t="shared" si="7"/>
        <v>2376</v>
      </c>
      <c r="K25" s="113">
        <f t="shared" si="8"/>
        <v>14256</v>
      </c>
      <c r="L25" s="113">
        <f t="shared" si="11"/>
        <v>14256</v>
      </c>
      <c r="M25" s="113">
        <f t="shared" si="9"/>
        <v>0</v>
      </c>
      <c r="N25" s="114">
        <v>0.95</v>
      </c>
      <c r="O25" s="113">
        <f t="shared" si="10"/>
        <v>13543.199999999999</v>
      </c>
    </row>
    <row r="26" spans="1:15" ht="28">
      <c r="A26" s="111"/>
      <c r="B26" s="111" t="s">
        <v>132</v>
      </c>
      <c r="C26" s="111" t="s">
        <v>148</v>
      </c>
      <c r="D26" s="126" t="s">
        <v>149</v>
      </c>
      <c r="E26" s="112" t="s">
        <v>213</v>
      </c>
      <c r="F26" s="111" t="s">
        <v>134</v>
      </c>
      <c r="G26" s="113">
        <v>11352</v>
      </c>
      <c r="H26" s="111">
        <v>1</v>
      </c>
      <c r="I26" s="113">
        <f t="shared" si="6"/>
        <v>11352</v>
      </c>
      <c r="J26" s="111">
        <f t="shared" si="7"/>
        <v>2270.4</v>
      </c>
      <c r="K26" s="113">
        <f t="shared" si="8"/>
        <v>13622.4</v>
      </c>
      <c r="L26" s="113">
        <f t="shared" si="11"/>
        <v>13622.4</v>
      </c>
      <c r="M26" s="113">
        <f t="shared" si="9"/>
        <v>0</v>
      </c>
      <c r="N26" s="114">
        <v>0.95</v>
      </c>
      <c r="O26" s="113">
        <f t="shared" si="10"/>
        <v>12941.279999999999</v>
      </c>
    </row>
    <row r="27" spans="1:15" ht="28">
      <c r="A27" s="111"/>
      <c r="B27" s="111" t="s">
        <v>132</v>
      </c>
      <c r="C27" s="111" t="s">
        <v>148</v>
      </c>
      <c r="D27" s="126" t="s">
        <v>149</v>
      </c>
      <c r="E27" s="112" t="s">
        <v>214</v>
      </c>
      <c r="F27" s="111" t="s">
        <v>134</v>
      </c>
      <c r="G27" s="113">
        <v>1408</v>
      </c>
      <c r="H27" s="111">
        <v>5</v>
      </c>
      <c r="I27" s="113">
        <f t="shared" si="6"/>
        <v>7040</v>
      </c>
      <c r="J27" s="111">
        <f t="shared" si="7"/>
        <v>1408</v>
      </c>
      <c r="K27" s="113">
        <f t="shared" si="8"/>
        <v>8448</v>
      </c>
      <c r="L27" s="113">
        <f t="shared" si="11"/>
        <v>8448</v>
      </c>
      <c r="M27" s="113">
        <f t="shared" si="9"/>
        <v>0</v>
      </c>
      <c r="N27" s="114">
        <v>0.95</v>
      </c>
      <c r="O27" s="113">
        <f t="shared" si="10"/>
        <v>8025.599999999999</v>
      </c>
    </row>
    <row r="28" spans="1:15" ht="28">
      <c r="A28" s="111"/>
      <c r="B28" s="111" t="s">
        <v>132</v>
      </c>
      <c r="C28" s="111" t="s">
        <v>148</v>
      </c>
      <c r="D28" s="126" t="s">
        <v>149</v>
      </c>
      <c r="E28" s="112" t="s">
        <v>215</v>
      </c>
      <c r="F28" s="111" t="s">
        <v>134</v>
      </c>
      <c r="G28" s="113">
        <v>10824</v>
      </c>
      <c r="H28" s="111">
        <v>1</v>
      </c>
      <c r="I28" s="113">
        <f t="shared" si="6"/>
        <v>10824</v>
      </c>
      <c r="J28" s="111">
        <f t="shared" si="7"/>
        <v>2164.8</v>
      </c>
      <c r="K28" s="113">
        <f t="shared" si="8"/>
        <v>12988.8</v>
      </c>
      <c r="L28" s="113">
        <f t="shared" si="11"/>
        <v>12988.8</v>
      </c>
      <c r="M28" s="113">
        <f t="shared" si="9"/>
        <v>0</v>
      </c>
      <c r="N28" s="114">
        <v>0.95</v>
      </c>
      <c r="O28" s="113">
        <f t="shared" si="10"/>
        <v>12339.359999999999</v>
      </c>
    </row>
    <row r="29" spans="1:15" ht="28">
      <c r="A29" s="111"/>
      <c r="B29" s="111" t="s">
        <v>132</v>
      </c>
      <c r="C29" s="111" t="s">
        <v>148</v>
      </c>
      <c r="D29" s="126" t="s">
        <v>149</v>
      </c>
      <c r="E29" s="112" t="s">
        <v>216</v>
      </c>
      <c r="F29" s="111" t="s">
        <v>134</v>
      </c>
      <c r="G29" s="113">
        <v>1320</v>
      </c>
      <c r="H29" s="111">
        <v>9</v>
      </c>
      <c r="I29" s="113">
        <f t="shared" si="6"/>
        <v>11880</v>
      </c>
      <c r="J29" s="111">
        <f t="shared" si="7"/>
        <v>2376</v>
      </c>
      <c r="K29" s="113">
        <f t="shared" si="8"/>
        <v>14256</v>
      </c>
      <c r="L29" s="113">
        <f t="shared" si="11"/>
        <v>14256</v>
      </c>
      <c r="M29" s="113">
        <f t="shared" si="9"/>
        <v>0</v>
      </c>
      <c r="N29" s="114">
        <v>0.95</v>
      </c>
      <c r="O29" s="113">
        <f t="shared" si="10"/>
        <v>13543.199999999999</v>
      </c>
    </row>
    <row r="30" spans="1:15" ht="28">
      <c r="A30" s="111"/>
      <c r="B30" s="111" t="s">
        <v>132</v>
      </c>
      <c r="C30" s="111" t="s">
        <v>148</v>
      </c>
      <c r="D30" s="126" t="s">
        <v>149</v>
      </c>
      <c r="E30" s="112" t="s">
        <v>217</v>
      </c>
      <c r="F30" s="111" t="s">
        <v>134</v>
      </c>
      <c r="G30" s="113">
        <v>11176</v>
      </c>
      <c r="H30" s="111">
        <v>1</v>
      </c>
      <c r="I30" s="113">
        <f t="shared" si="6"/>
        <v>11176</v>
      </c>
      <c r="J30" s="111">
        <f t="shared" si="7"/>
        <v>2235.2</v>
      </c>
      <c r="K30" s="113">
        <f t="shared" si="8"/>
        <v>13411.2</v>
      </c>
      <c r="L30" s="113">
        <f t="shared" si="11"/>
        <v>13411.2</v>
      </c>
      <c r="M30" s="113">
        <f t="shared" si="9"/>
        <v>0</v>
      </c>
      <c r="N30" s="114">
        <v>0.95</v>
      </c>
      <c r="O30" s="113">
        <f t="shared" si="10"/>
        <v>12740.64</v>
      </c>
    </row>
    <row r="31" spans="1:15" ht="28">
      <c r="A31" s="111"/>
      <c r="B31" s="111" t="s">
        <v>132</v>
      </c>
      <c r="C31" s="111" t="s">
        <v>148</v>
      </c>
      <c r="D31" s="126" t="s">
        <v>149</v>
      </c>
      <c r="E31" s="112" t="s">
        <v>218</v>
      </c>
      <c r="F31" s="111" t="s">
        <v>134</v>
      </c>
      <c r="G31" s="113">
        <v>308</v>
      </c>
      <c r="H31" s="111">
        <v>38</v>
      </c>
      <c r="I31" s="113">
        <f t="shared" si="6"/>
        <v>11704</v>
      </c>
      <c r="J31" s="111">
        <f t="shared" si="7"/>
        <v>2340.8</v>
      </c>
      <c r="K31" s="113">
        <f t="shared" si="8"/>
        <v>14044.8</v>
      </c>
      <c r="L31" s="113">
        <f t="shared" si="11"/>
        <v>14044.8</v>
      </c>
      <c r="M31" s="113">
        <f t="shared" si="9"/>
        <v>0</v>
      </c>
      <c r="N31" s="114">
        <v>0.95</v>
      </c>
      <c r="O31" s="113">
        <f t="shared" si="10"/>
        <v>13342.56</v>
      </c>
    </row>
    <row r="32" spans="1:15" ht="28">
      <c r="A32" s="111"/>
      <c r="B32" s="111" t="s">
        <v>132</v>
      </c>
      <c r="C32" s="111" t="s">
        <v>148</v>
      </c>
      <c r="D32" s="126" t="s">
        <v>149</v>
      </c>
      <c r="E32" s="112" t="s">
        <v>219</v>
      </c>
      <c r="F32" s="111" t="s">
        <v>134</v>
      </c>
      <c r="G32" s="113">
        <v>1056</v>
      </c>
      <c r="H32" s="111">
        <v>24</v>
      </c>
      <c r="I32" s="113">
        <f t="shared" si="6"/>
        <v>25344</v>
      </c>
      <c r="J32" s="111">
        <f t="shared" si="7"/>
        <v>5068.8</v>
      </c>
      <c r="K32" s="113">
        <f t="shared" si="8"/>
        <v>30412.8</v>
      </c>
      <c r="L32" s="113">
        <f t="shared" si="11"/>
        <v>30412.8</v>
      </c>
      <c r="M32" s="113">
        <f t="shared" si="9"/>
        <v>0</v>
      </c>
      <c r="N32" s="114">
        <v>0.95</v>
      </c>
      <c r="O32" s="113">
        <f t="shared" si="10"/>
        <v>28892.159999999996</v>
      </c>
    </row>
    <row r="33" spans="1:15" ht="28">
      <c r="A33" s="111"/>
      <c r="B33" s="111" t="s">
        <v>132</v>
      </c>
      <c r="C33" s="111" t="s">
        <v>148</v>
      </c>
      <c r="D33" s="126" t="s">
        <v>149</v>
      </c>
      <c r="E33" s="112" t="s">
        <v>220</v>
      </c>
      <c r="F33" s="111" t="s">
        <v>134</v>
      </c>
      <c r="G33" s="113">
        <v>15752</v>
      </c>
      <c r="H33" s="111">
        <v>1</v>
      </c>
      <c r="I33" s="113">
        <f t="shared" si="6"/>
        <v>15752</v>
      </c>
      <c r="J33" s="111">
        <f t="shared" si="7"/>
        <v>3150.4</v>
      </c>
      <c r="K33" s="113">
        <f t="shared" si="8"/>
        <v>18902.4</v>
      </c>
      <c r="L33" s="113">
        <f t="shared" si="11"/>
        <v>18902.4</v>
      </c>
      <c r="M33" s="113">
        <f t="shared" si="9"/>
        <v>0</v>
      </c>
      <c r="N33" s="114">
        <v>0.95</v>
      </c>
      <c r="O33" s="113">
        <f t="shared" si="10"/>
        <v>17957.28</v>
      </c>
    </row>
    <row r="34" spans="1:15" ht="28">
      <c r="A34" s="111"/>
      <c r="B34" s="111" t="s">
        <v>132</v>
      </c>
      <c r="C34" s="111" t="s">
        <v>148</v>
      </c>
      <c r="D34" s="126" t="s">
        <v>149</v>
      </c>
      <c r="E34" s="112" t="s">
        <v>221</v>
      </c>
      <c r="F34" s="111" t="s">
        <v>134</v>
      </c>
      <c r="G34" s="113">
        <v>669</v>
      </c>
      <c r="H34" s="111">
        <v>12</v>
      </c>
      <c r="I34" s="113">
        <f t="shared" si="6"/>
        <v>8028</v>
      </c>
      <c r="J34" s="111">
        <f t="shared" si="7"/>
        <v>1605.6</v>
      </c>
      <c r="K34" s="113">
        <f t="shared" si="8"/>
        <v>9633.6</v>
      </c>
      <c r="L34" s="113">
        <f t="shared" si="11"/>
        <v>9633.6</v>
      </c>
      <c r="M34" s="113">
        <f t="shared" si="9"/>
        <v>0</v>
      </c>
      <c r="N34" s="114">
        <v>0.95</v>
      </c>
      <c r="O34" s="113">
        <f t="shared" si="10"/>
        <v>9151.92</v>
      </c>
    </row>
    <row r="35" spans="1:15" ht="28">
      <c r="A35" s="111"/>
      <c r="B35" s="111" t="s">
        <v>132</v>
      </c>
      <c r="C35" s="111" t="s">
        <v>148</v>
      </c>
      <c r="D35" s="126" t="s">
        <v>149</v>
      </c>
      <c r="E35" s="112" t="s">
        <v>222</v>
      </c>
      <c r="F35" s="111" t="s">
        <v>134</v>
      </c>
      <c r="G35" s="113">
        <v>1320</v>
      </c>
      <c r="H35" s="111">
        <v>8</v>
      </c>
      <c r="I35" s="113">
        <f t="shared" si="6"/>
        <v>10560</v>
      </c>
      <c r="J35" s="111">
        <f t="shared" si="7"/>
        <v>2112</v>
      </c>
      <c r="K35" s="113">
        <f t="shared" si="8"/>
        <v>12672</v>
      </c>
      <c r="L35" s="113">
        <f t="shared" si="11"/>
        <v>12672</v>
      </c>
      <c r="M35" s="113">
        <f t="shared" si="9"/>
        <v>0</v>
      </c>
      <c r="N35" s="114">
        <v>0.95</v>
      </c>
      <c r="O35" s="113">
        <f t="shared" si="10"/>
        <v>12038.4</v>
      </c>
    </row>
    <row r="36" spans="1:15" ht="28">
      <c r="A36" s="111"/>
      <c r="B36" s="111" t="s">
        <v>132</v>
      </c>
      <c r="C36" s="111" t="s">
        <v>148</v>
      </c>
      <c r="D36" s="126" t="s">
        <v>149</v>
      </c>
      <c r="E36" s="112" t="s">
        <v>223</v>
      </c>
      <c r="F36" s="111" t="s">
        <v>134</v>
      </c>
      <c r="G36" s="113">
        <v>9944</v>
      </c>
      <c r="H36" s="111">
        <v>1</v>
      </c>
      <c r="I36" s="113">
        <f t="shared" si="6"/>
        <v>9944</v>
      </c>
      <c r="J36" s="111">
        <f t="shared" si="7"/>
        <v>1988.8</v>
      </c>
      <c r="K36" s="113">
        <f t="shared" si="8"/>
        <v>11932.8</v>
      </c>
      <c r="L36" s="113">
        <f t="shared" si="11"/>
        <v>11932.8</v>
      </c>
      <c r="M36" s="113">
        <f t="shared" si="9"/>
        <v>0</v>
      </c>
      <c r="N36" s="114">
        <v>0.95</v>
      </c>
      <c r="O36" s="113">
        <f t="shared" si="10"/>
        <v>11336.159999999998</v>
      </c>
    </row>
    <row r="37" spans="1:15" ht="28">
      <c r="A37" s="111"/>
      <c r="B37" s="111" t="s">
        <v>132</v>
      </c>
      <c r="C37" s="111" t="s">
        <v>148</v>
      </c>
      <c r="D37" s="126" t="s">
        <v>149</v>
      </c>
      <c r="E37" s="112" t="s">
        <v>224</v>
      </c>
      <c r="F37" s="111" t="s">
        <v>134</v>
      </c>
      <c r="G37" s="113">
        <v>1408</v>
      </c>
      <c r="H37" s="111">
        <v>5</v>
      </c>
      <c r="I37" s="113">
        <f t="shared" si="6"/>
        <v>7040</v>
      </c>
      <c r="J37" s="111">
        <f t="shared" si="7"/>
        <v>1408</v>
      </c>
      <c r="K37" s="113">
        <f t="shared" si="8"/>
        <v>8448</v>
      </c>
      <c r="L37" s="113">
        <f t="shared" si="11"/>
        <v>8448</v>
      </c>
      <c r="M37" s="113">
        <f t="shared" si="9"/>
        <v>0</v>
      </c>
      <c r="N37" s="114">
        <v>0.95</v>
      </c>
      <c r="O37" s="113">
        <f t="shared" si="10"/>
        <v>8025.599999999999</v>
      </c>
    </row>
    <row r="38" spans="1:15" ht="28">
      <c r="A38" s="111"/>
      <c r="B38" s="111" t="s">
        <v>132</v>
      </c>
      <c r="C38" s="111" t="s">
        <v>148</v>
      </c>
      <c r="D38" s="126" t="s">
        <v>149</v>
      </c>
      <c r="E38" s="112" t="s">
        <v>225</v>
      </c>
      <c r="F38" s="111" t="s">
        <v>134</v>
      </c>
      <c r="G38" s="113">
        <v>9328</v>
      </c>
      <c r="H38" s="111">
        <v>1</v>
      </c>
      <c r="I38" s="113">
        <f t="shared" si="6"/>
        <v>9328</v>
      </c>
      <c r="J38" s="111">
        <f t="shared" si="7"/>
        <v>1865.6</v>
      </c>
      <c r="K38" s="113">
        <f t="shared" si="8"/>
        <v>11193.6</v>
      </c>
      <c r="L38" s="113">
        <f t="shared" si="11"/>
        <v>11193.6</v>
      </c>
      <c r="M38" s="113">
        <f t="shared" si="9"/>
        <v>0</v>
      </c>
      <c r="N38" s="114">
        <v>0.95</v>
      </c>
      <c r="O38" s="113">
        <f t="shared" si="10"/>
        <v>10633.92</v>
      </c>
    </row>
    <row r="39" spans="1:15" ht="28">
      <c r="A39" s="111"/>
      <c r="B39" s="111" t="s">
        <v>132</v>
      </c>
      <c r="C39" s="111" t="s">
        <v>148</v>
      </c>
      <c r="D39" s="126" t="s">
        <v>149</v>
      </c>
      <c r="E39" s="112" t="s">
        <v>226</v>
      </c>
      <c r="F39" s="111" t="s">
        <v>134</v>
      </c>
      <c r="G39" s="113">
        <v>4136</v>
      </c>
      <c r="H39" s="111">
        <v>1</v>
      </c>
      <c r="I39" s="113">
        <f t="shared" si="6"/>
        <v>4136</v>
      </c>
      <c r="J39" s="111">
        <f t="shared" si="7"/>
        <v>827.2</v>
      </c>
      <c r="K39" s="113">
        <f t="shared" si="8"/>
        <v>4963.2</v>
      </c>
      <c r="L39" s="113">
        <f t="shared" si="11"/>
        <v>4963.2</v>
      </c>
      <c r="M39" s="113">
        <f t="shared" si="9"/>
        <v>0</v>
      </c>
      <c r="N39" s="114">
        <v>0.95</v>
      </c>
      <c r="O39" s="113">
        <f t="shared" si="10"/>
        <v>4715.04</v>
      </c>
    </row>
    <row r="40" spans="1:15" ht="28">
      <c r="A40" s="111"/>
      <c r="B40" s="111" t="s">
        <v>132</v>
      </c>
      <c r="C40" s="111" t="s">
        <v>148</v>
      </c>
      <c r="D40" s="126" t="s">
        <v>149</v>
      </c>
      <c r="E40" s="112" t="s">
        <v>227</v>
      </c>
      <c r="F40" s="111" t="s">
        <v>134</v>
      </c>
      <c r="G40" s="113">
        <v>1144</v>
      </c>
      <c r="H40" s="111">
        <v>17</v>
      </c>
      <c r="I40" s="113">
        <f t="shared" si="6"/>
        <v>19448</v>
      </c>
      <c r="J40" s="111">
        <f t="shared" si="7"/>
        <v>3889.6</v>
      </c>
      <c r="K40" s="113">
        <f t="shared" si="8"/>
        <v>23337.6</v>
      </c>
      <c r="L40" s="113">
        <f t="shared" si="11"/>
        <v>23337.6</v>
      </c>
      <c r="M40" s="113">
        <f t="shared" si="9"/>
        <v>0</v>
      </c>
      <c r="N40" s="114">
        <v>0.95</v>
      </c>
      <c r="O40" s="113">
        <f t="shared" si="10"/>
        <v>22170.719999999998</v>
      </c>
    </row>
    <row r="41" spans="1:15" ht="28">
      <c r="A41" s="111"/>
      <c r="B41" s="111" t="s">
        <v>132</v>
      </c>
      <c r="C41" s="111" t="s">
        <v>148</v>
      </c>
      <c r="D41" s="126" t="s">
        <v>149</v>
      </c>
      <c r="E41" s="112" t="s">
        <v>228</v>
      </c>
      <c r="F41" s="111" t="s">
        <v>134</v>
      </c>
      <c r="G41" s="113">
        <v>16104</v>
      </c>
      <c r="H41" s="111">
        <v>1</v>
      </c>
      <c r="I41" s="113">
        <f t="shared" si="6"/>
        <v>16104</v>
      </c>
      <c r="J41" s="111">
        <f t="shared" si="7"/>
        <v>3220.8</v>
      </c>
      <c r="K41" s="113">
        <f t="shared" si="8"/>
        <v>19324.8</v>
      </c>
      <c r="L41" s="113">
        <f t="shared" si="11"/>
        <v>19324.8</v>
      </c>
      <c r="M41" s="113">
        <f t="shared" si="9"/>
        <v>0</v>
      </c>
      <c r="N41" s="114">
        <v>0.95</v>
      </c>
      <c r="O41" s="113">
        <f t="shared" si="10"/>
        <v>18358.559999999998</v>
      </c>
    </row>
    <row r="42" spans="1:15" ht="28">
      <c r="A42" s="111"/>
      <c r="B42" s="111" t="s">
        <v>132</v>
      </c>
      <c r="C42" s="111" t="s">
        <v>148</v>
      </c>
      <c r="D42" s="127" t="s">
        <v>149</v>
      </c>
      <c r="E42" s="112" t="s">
        <v>150</v>
      </c>
      <c r="F42" s="111" t="s">
        <v>134</v>
      </c>
      <c r="G42" s="113">
        <v>3762</v>
      </c>
      <c r="H42" s="111">
        <v>5</v>
      </c>
      <c r="I42" s="113">
        <f t="shared" si="6"/>
        <v>18810</v>
      </c>
      <c r="J42" s="111">
        <f t="shared" si="7"/>
        <v>3762</v>
      </c>
      <c r="K42" s="113">
        <f t="shared" si="8"/>
        <v>22572</v>
      </c>
      <c r="L42" s="113">
        <f t="shared" si="11"/>
        <v>22572</v>
      </c>
      <c r="M42" s="113">
        <f t="shared" si="9"/>
        <v>0</v>
      </c>
      <c r="N42" s="114">
        <v>0.95</v>
      </c>
      <c r="O42" s="113">
        <f t="shared" si="10"/>
        <v>21443.399999999998</v>
      </c>
    </row>
    <row r="43" spans="1:15" ht="28">
      <c r="A43" s="111"/>
      <c r="B43" s="111" t="s">
        <v>132</v>
      </c>
      <c r="C43" s="111" t="s">
        <v>148</v>
      </c>
      <c r="D43" s="127" t="s">
        <v>149</v>
      </c>
      <c r="E43" s="112" t="s">
        <v>151</v>
      </c>
      <c r="F43" s="111" t="s">
        <v>134</v>
      </c>
      <c r="G43" s="113">
        <v>5082</v>
      </c>
      <c r="H43" s="111">
        <v>1</v>
      </c>
      <c r="I43" s="113">
        <f t="shared" si="6"/>
        <v>5082</v>
      </c>
      <c r="J43" s="111">
        <f t="shared" si="7"/>
        <v>1016.4</v>
      </c>
      <c r="K43" s="113">
        <f t="shared" si="8"/>
        <v>6098.4</v>
      </c>
      <c r="L43" s="113">
        <f t="shared" si="11"/>
        <v>6098.4</v>
      </c>
      <c r="M43" s="113">
        <f t="shared" si="9"/>
        <v>0</v>
      </c>
      <c r="N43" s="114">
        <v>0.95</v>
      </c>
      <c r="O43" s="113">
        <f t="shared" si="10"/>
        <v>5793.48</v>
      </c>
    </row>
    <row r="44" spans="1:15" ht="28">
      <c r="A44" s="111"/>
      <c r="B44" s="111" t="s">
        <v>132</v>
      </c>
      <c r="C44" s="111" t="s">
        <v>148</v>
      </c>
      <c r="D44" s="127" t="s">
        <v>149</v>
      </c>
      <c r="E44" s="112" t="s">
        <v>152</v>
      </c>
      <c r="F44" s="111" t="s">
        <v>134</v>
      </c>
      <c r="G44" s="113">
        <v>1317</v>
      </c>
      <c r="H44" s="111">
        <v>8</v>
      </c>
      <c r="I44" s="113">
        <f t="shared" si="6"/>
        <v>10536</v>
      </c>
      <c r="J44" s="111">
        <f t="shared" si="7"/>
        <v>2107.2</v>
      </c>
      <c r="K44" s="113">
        <f t="shared" si="8"/>
        <v>12643.2</v>
      </c>
      <c r="L44" s="113">
        <f t="shared" si="11"/>
        <v>12643.2</v>
      </c>
      <c r="M44" s="113">
        <f t="shared" si="9"/>
        <v>0</v>
      </c>
      <c r="N44" s="114">
        <v>0.95</v>
      </c>
      <c r="O44" s="113">
        <f t="shared" si="10"/>
        <v>12011.04</v>
      </c>
    </row>
    <row r="45" spans="1:15" ht="28">
      <c r="A45" s="111"/>
      <c r="B45" s="111" t="s">
        <v>132</v>
      </c>
      <c r="C45" s="111" t="s">
        <v>148</v>
      </c>
      <c r="D45" s="127" t="s">
        <v>149</v>
      </c>
      <c r="E45" s="112" t="s">
        <v>153</v>
      </c>
      <c r="F45" s="111" t="s">
        <v>134</v>
      </c>
      <c r="G45" s="113">
        <v>82</v>
      </c>
      <c r="H45" s="111">
        <v>6</v>
      </c>
      <c r="I45" s="113">
        <f t="shared" si="6"/>
        <v>492</v>
      </c>
      <c r="J45" s="111">
        <f t="shared" si="7"/>
        <v>98.4</v>
      </c>
      <c r="K45" s="113">
        <f t="shared" si="8"/>
        <v>590.4</v>
      </c>
      <c r="L45" s="113">
        <f t="shared" si="11"/>
        <v>590.4</v>
      </c>
      <c r="M45" s="113">
        <f t="shared" si="9"/>
        <v>0</v>
      </c>
      <c r="N45" s="114">
        <v>0.95</v>
      </c>
      <c r="O45" s="113">
        <f t="shared" si="10"/>
        <v>560.88</v>
      </c>
    </row>
    <row r="46" spans="1:15" ht="28">
      <c r="A46" s="111"/>
      <c r="B46" s="111" t="s">
        <v>132</v>
      </c>
      <c r="C46" s="111" t="s">
        <v>148</v>
      </c>
      <c r="D46" s="127" t="s">
        <v>149</v>
      </c>
      <c r="E46" s="112" t="s">
        <v>154</v>
      </c>
      <c r="F46" s="111" t="s">
        <v>134</v>
      </c>
      <c r="G46" s="113">
        <v>758</v>
      </c>
      <c r="H46" s="111">
        <v>8</v>
      </c>
      <c r="I46" s="113">
        <f t="shared" si="6"/>
        <v>6064</v>
      </c>
      <c r="J46" s="111">
        <f t="shared" si="7"/>
        <v>1212.8</v>
      </c>
      <c r="K46" s="113">
        <f t="shared" si="8"/>
        <v>7276.8</v>
      </c>
      <c r="L46" s="113">
        <f t="shared" si="11"/>
        <v>7276.8</v>
      </c>
      <c r="M46" s="113">
        <f t="shared" si="9"/>
        <v>0</v>
      </c>
      <c r="N46" s="114">
        <v>0.95</v>
      </c>
      <c r="O46" s="113">
        <f t="shared" si="10"/>
        <v>6912.96</v>
      </c>
    </row>
    <row r="47" spans="1:15" ht="28">
      <c r="A47" s="111"/>
      <c r="B47" s="111" t="s">
        <v>132</v>
      </c>
      <c r="C47" s="111" t="s">
        <v>148</v>
      </c>
      <c r="D47" s="127" t="s">
        <v>149</v>
      </c>
      <c r="E47" s="112" t="s">
        <v>155</v>
      </c>
      <c r="F47" s="111" t="s">
        <v>134</v>
      </c>
      <c r="G47" s="113">
        <v>251</v>
      </c>
      <c r="H47" s="111">
        <v>8</v>
      </c>
      <c r="I47" s="113">
        <f t="shared" si="6"/>
        <v>2008</v>
      </c>
      <c r="J47" s="111">
        <f t="shared" si="7"/>
        <v>401.6</v>
      </c>
      <c r="K47" s="113">
        <f t="shared" si="8"/>
        <v>2409.6</v>
      </c>
      <c r="L47" s="113">
        <f t="shared" si="11"/>
        <v>2409.6</v>
      </c>
      <c r="M47" s="113">
        <f t="shared" si="9"/>
        <v>0</v>
      </c>
      <c r="N47" s="114">
        <v>0.95</v>
      </c>
      <c r="O47" s="113">
        <f t="shared" si="10"/>
        <v>2289.12</v>
      </c>
    </row>
    <row r="48" spans="1:15" ht="28">
      <c r="A48" s="111"/>
      <c r="B48" s="111" t="s">
        <v>132</v>
      </c>
      <c r="C48" s="111" t="s">
        <v>148</v>
      </c>
      <c r="D48" s="127" t="s">
        <v>149</v>
      </c>
      <c r="E48" s="112" t="s">
        <v>156</v>
      </c>
      <c r="F48" s="111" t="s">
        <v>134</v>
      </c>
      <c r="G48" s="113">
        <v>42</v>
      </c>
      <c r="H48" s="111">
        <v>14</v>
      </c>
      <c r="I48" s="113">
        <f t="shared" si="6"/>
        <v>588</v>
      </c>
      <c r="J48" s="111">
        <f t="shared" si="7"/>
        <v>117.6</v>
      </c>
      <c r="K48" s="113">
        <f t="shared" si="8"/>
        <v>705.6</v>
      </c>
      <c r="L48" s="113">
        <f t="shared" si="11"/>
        <v>705.6</v>
      </c>
      <c r="M48" s="113">
        <f t="shared" si="9"/>
        <v>0</v>
      </c>
      <c r="N48" s="114">
        <v>0.95</v>
      </c>
      <c r="O48" s="113">
        <f t="shared" si="10"/>
        <v>670.3199999999999</v>
      </c>
    </row>
    <row r="49" spans="1:15" ht="28">
      <c r="A49" s="111"/>
      <c r="B49" s="111" t="s">
        <v>132</v>
      </c>
      <c r="C49" s="111" t="s">
        <v>148</v>
      </c>
      <c r="D49" s="127" t="s">
        <v>149</v>
      </c>
      <c r="E49" s="112" t="s">
        <v>157</v>
      </c>
      <c r="F49" s="111" t="s">
        <v>134</v>
      </c>
      <c r="G49" s="113">
        <v>71</v>
      </c>
      <c r="H49" s="111">
        <v>28</v>
      </c>
      <c r="I49" s="113">
        <f t="shared" si="6"/>
        <v>1988</v>
      </c>
      <c r="J49" s="111">
        <f t="shared" si="7"/>
        <v>397.6</v>
      </c>
      <c r="K49" s="113">
        <f t="shared" si="8"/>
        <v>2385.6</v>
      </c>
      <c r="L49" s="113">
        <f t="shared" si="11"/>
        <v>2385.6</v>
      </c>
      <c r="M49" s="113">
        <f t="shared" si="9"/>
        <v>0</v>
      </c>
      <c r="N49" s="114">
        <v>0.95</v>
      </c>
      <c r="O49" s="113">
        <f t="shared" si="10"/>
        <v>2266.3199999999997</v>
      </c>
    </row>
    <row r="50" spans="1:15" ht="28">
      <c r="A50" s="111"/>
      <c r="B50" s="111" t="s">
        <v>132</v>
      </c>
      <c r="C50" s="111" t="s">
        <v>148</v>
      </c>
      <c r="D50" s="127" t="s">
        <v>149</v>
      </c>
      <c r="E50" s="112" t="s">
        <v>158</v>
      </c>
      <c r="F50" s="111" t="s">
        <v>134</v>
      </c>
      <c r="G50" s="113">
        <v>444</v>
      </c>
      <c r="H50" s="111">
        <v>6</v>
      </c>
      <c r="I50" s="113">
        <f t="shared" si="6"/>
        <v>2664</v>
      </c>
      <c r="J50" s="111">
        <f t="shared" si="7"/>
        <v>532.8</v>
      </c>
      <c r="K50" s="113">
        <f t="shared" si="8"/>
        <v>3196.8</v>
      </c>
      <c r="L50" s="113">
        <f t="shared" si="11"/>
        <v>3196.8</v>
      </c>
      <c r="M50" s="113">
        <f t="shared" si="9"/>
        <v>0</v>
      </c>
      <c r="N50" s="114">
        <v>0.95</v>
      </c>
      <c r="O50" s="113">
        <f t="shared" si="10"/>
        <v>3036.96</v>
      </c>
    </row>
    <row r="51" spans="1:15" ht="28">
      <c r="A51" s="111"/>
      <c r="B51" s="111" t="s">
        <v>132</v>
      </c>
      <c r="C51" s="111" t="s">
        <v>148</v>
      </c>
      <c r="D51" s="127" t="s">
        <v>149</v>
      </c>
      <c r="E51" s="112" t="s">
        <v>159</v>
      </c>
      <c r="F51" s="111" t="s">
        <v>134</v>
      </c>
      <c r="G51" s="113">
        <v>126</v>
      </c>
      <c r="H51" s="111">
        <v>14</v>
      </c>
      <c r="I51" s="113">
        <f t="shared" si="6"/>
        <v>1764</v>
      </c>
      <c r="J51" s="111">
        <f t="shared" si="7"/>
        <v>352.8</v>
      </c>
      <c r="K51" s="113">
        <f t="shared" si="8"/>
        <v>2116.8</v>
      </c>
      <c r="L51" s="113">
        <f t="shared" si="11"/>
        <v>2116.8</v>
      </c>
      <c r="M51" s="113">
        <f t="shared" si="9"/>
        <v>0</v>
      </c>
      <c r="N51" s="114">
        <v>0.95</v>
      </c>
      <c r="O51" s="113">
        <f t="shared" si="10"/>
        <v>2010.96</v>
      </c>
    </row>
    <row r="52" spans="1:15" ht="28">
      <c r="A52" s="111"/>
      <c r="B52" s="111" t="s">
        <v>132</v>
      </c>
      <c r="C52" s="111" t="s">
        <v>148</v>
      </c>
      <c r="D52" s="127" t="s">
        <v>149</v>
      </c>
      <c r="E52" s="112" t="s">
        <v>160</v>
      </c>
      <c r="F52" s="111" t="s">
        <v>134</v>
      </c>
      <c r="G52" s="113">
        <v>7034</v>
      </c>
      <c r="H52" s="111">
        <v>6</v>
      </c>
      <c r="I52" s="113">
        <f aca="true" t="shared" si="12" ref="I52:I83">ROUND(G52*H52,2)</f>
        <v>42204</v>
      </c>
      <c r="J52" s="111">
        <f t="shared" si="7"/>
        <v>8440.8</v>
      </c>
      <c r="K52" s="113">
        <f aca="true" t="shared" si="13" ref="K52:K68">ROUND(G52*H52*1.2,2)</f>
        <v>50644.8</v>
      </c>
      <c r="L52" s="113">
        <f t="shared" si="11"/>
        <v>50644.8</v>
      </c>
      <c r="M52" s="113">
        <f aca="true" t="shared" si="14" ref="M52:M83">K52-L52</f>
        <v>0</v>
      </c>
      <c r="N52" s="114">
        <v>0.95</v>
      </c>
      <c r="O52" s="113">
        <f aca="true" t="shared" si="15" ref="O52:O83">L52*N52</f>
        <v>48112.56</v>
      </c>
    </row>
    <row r="53" spans="1:15" ht="28">
      <c r="A53" s="111"/>
      <c r="B53" s="111" t="s">
        <v>132</v>
      </c>
      <c r="C53" s="111" t="s">
        <v>148</v>
      </c>
      <c r="D53" s="127" t="s">
        <v>149</v>
      </c>
      <c r="E53" s="112" t="s">
        <v>161</v>
      </c>
      <c r="F53" s="111" t="s">
        <v>134</v>
      </c>
      <c r="G53" s="113">
        <v>19373</v>
      </c>
      <c r="H53" s="111">
        <v>1</v>
      </c>
      <c r="I53" s="113">
        <f t="shared" si="12"/>
        <v>19373</v>
      </c>
      <c r="J53" s="111">
        <f t="shared" si="7"/>
        <v>3874.6</v>
      </c>
      <c r="K53" s="113">
        <f t="shared" si="13"/>
        <v>23247.6</v>
      </c>
      <c r="L53" s="113">
        <f t="shared" si="11"/>
        <v>23247.6</v>
      </c>
      <c r="M53" s="113">
        <f t="shared" si="14"/>
        <v>0</v>
      </c>
      <c r="N53" s="114">
        <v>0.95</v>
      </c>
      <c r="O53" s="113">
        <f t="shared" si="15"/>
        <v>22085.219999999998</v>
      </c>
    </row>
    <row r="54" spans="1:15" ht="28">
      <c r="A54" s="111"/>
      <c r="B54" s="111" t="s">
        <v>132</v>
      </c>
      <c r="C54" s="111" t="s">
        <v>148</v>
      </c>
      <c r="D54" s="127" t="s">
        <v>149</v>
      </c>
      <c r="E54" s="112" t="s">
        <v>162</v>
      </c>
      <c r="F54" s="111" t="s">
        <v>134</v>
      </c>
      <c r="G54" s="113">
        <v>718</v>
      </c>
      <c r="H54" s="111">
        <v>1</v>
      </c>
      <c r="I54" s="113">
        <f t="shared" si="12"/>
        <v>718</v>
      </c>
      <c r="J54" s="111">
        <f t="shared" si="7"/>
        <v>143.6</v>
      </c>
      <c r="K54" s="113">
        <f t="shared" si="13"/>
        <v>861.6</v>
      </c>
      <c r="L54" s="113">
        <f t="shared" si="11"/>
        <v>861.6</v>
      </c>
      <c r="M54" s="113">
        <f t="shared" si="14"/>
        <v>0</v>
      </c>
      <c r="N54" s="114">
        <v>0.95</v>
      </c>
      <c r="O54" s="113">
        <f t="shared" si="15"/>
        <v>818.52</v>
      </c>
    </row>
    <row r="55" spans="1:15" ht="28">
      <c r="A55" s="111"/>
      <c r="B55" s="111" t="s">
        <v>132</v>
      </c>
      <c r="C55" s="111" t="s">
        <v>148</v>
      </c>
      <c r="D55" s="127" t="s">
        <v>149</v>
      </c>
      <c r="E55" s="112" t="s">
        <v>163</v>
      </c>
      <c r="F55" s="111" t="s">
        <v>134</v>
      </c>
      <c r="G55" s="113">
        <v>7291</v>
      </c>
      <c r="H55" s="111">
        <v>4</v>
      </c>
      <c r="I55" s="113">
        <f t="shared" si="12"/>
        <v>29164</v>
      </c>
      <c r="J55" s="111">
        <f t="shared" si="7"/>
        <v>5832.8</v>
      </c>
      <c r="K55" s="113">
        <f t="shared" si="13"/>
        <v>34996.8</v>
      </c>
      <c r="L55" s="113">
        <f t="shared" si="11"/>
        <v>34996.8</v>
      </c>
      <c r="M55" s="113">
        <f t="shared" si="14"/>
        <v>0</v>
      </c>
      <c r="N55" s="114">
        <v>0.95</v>
      </c>
      <c r="O55" s="113">
        <f t="shared" si="15"/>
        <v>33246.96</v>
      </c>
    </row>
    <row r="56" spans="1:15" ht="28">
      <c r="A56" s="111"/>
      <c r="B56" s="111" t="s">
        <v>132</v>
      </c>
      <c r="C56" s="111" t="s">
        <v>148</v>
      </c>
      <c r="D56" s="127" t="s">
        <v>149</v>
      </c>
      <c r="E56" s="112" t="s">
        <v>164</v>
      </c>
      <c r="F56" s="111" t="s">
        <v>134</v>
      </c>
      <c r="G56" s="113">
        <v>796</v>
      </c>
      <c r="H56" s="111">
        <v>1</v>
      </c>
      <c r="I56" s="113">
        <f t="shared" si="12"/>
        <v>796</v>
      </c>
      <c r="J56" s="111">
        <f t="shared" si="7"/>
        <v>159.2</v>
      </c>
      <c r="K56" s="113">
        <f t="shared" si="13"/>
        <v>955.2</v>
      </c>
      <c r="L56" s="113">
        <f t="shared" si="11"/>
        <v>955.2</v>
      </c>
      <c r="M56" s="113">
        <f t="shared" si="14"/>
        <v>0</v>
      </c>
      <c r="N56" s="114">
        <v>0.95</v>
      </c>
      <c r="O56" s="113">
        <f t="shared" si="15"/>
        <v>907.44</v>
      </c>
    </row>
    <row r="57" spans="1:15" ht="42">
      <c r="A57" s="111"/>
      <c r="B57" s="111" t="s">
        <v>132</v>
      </c>
      <c r="C57" s="111" t="s">
        <v>148</v>
      </c>
      <c r="D57" s="127" t="s">
        <v>149</v>
      </c>
      <c r="E57" s="112" t="s">
        <v>165</v>
      </c>
      <c r="F57" s="111" t="s">
        <v>134</v>
      </c>
      <c r="G57" s="113">
        <v>8137</v>
      </c>
      <c r="H57" s="111">
        <v>1</v>
      </c>
      <c r="I57" s="113">
        <f t="shared" si="12"/>
        <v>8137</v>
      </c>
      <c r="J57" s="111">
        <f t="shared" si="7"/>
        <v>1627.4</v>
      </c>
      <c r="K57" s="113">
        <f t="shared" si="13"/>
        <v>9764.4</v>
      </c>
      <c r="L57" s="113">
        <f t="shared" si="11"/>
        <v>9764.4</v>
      </c>
      <c r="M57" s="113">
        <f t="shared" si="14"/>
        <v>0</v>
      </c>
      <c r="N57" s="114">
        <v>0.95</v>
      </c>
      <c r="O57" s="113">
        <f t="shared" si="15"/>
        <v>9276.179999999998</v>
      </c>
    </row>
    <row r="58" spans="1:15" ht="28">
      <c r="A58" s="111"/>
      <c r="B58" s="111" t="s">
        <v>132</v>
      </c>
      <c r="C58" s="111" t="s">
        <v>148</v>
      </c>
      <c r="D58" s="127" t="s">
        <v>149</v>
      </c>
      <c r="E58" s="115" t="s">
        <v>166</v>
      </c>
      <c r="F58" s="111" t="s">
        <v>134</v>
      </c>
      <c r="G58" s="113">
        <v>1693</v>
      </c>
      <c r="H58" s="111">
        <v>4</v>
      </c>
      <c r="I58" s="113">
        <f t="shared" si="12"/>
        <v>6772</v>
      </c>
      <c r="J58" s="111">
        <f t="shared" si="7"/>
        <v>1354.4</v>
      </c>
      <c r="K58" s="113">
        <f t="shared" si="13"/>
        <v>8126.4</v>
      </c>
      <c r="L58" s="113">
        <f t="shared" si="11"/>
        <v>8126.4</v>
      </c>
      <c r="M58" s="113">
        <f t="shared" si="14"/>
        <v>0</v>
      </c>
      <c r="N58" s="114">
        <v>0.95</v>
      </c>
      <c r="O58" s="113">
        <f t="shared" si="15"/>
        <v>7720.079999999999</v>
      </c>
    </row>
    <row r="59" spans="1:15" ht="28">
      <c r="A59" s="111"/>
      <c r="B59" s="111" t="s">
        <v>132</v>
      </c>
      <c r="C59" s="111" t="s">
        <v>148</v>
      </c>
      <c r="D59" s="127" t="s">
        <v>149</v>
      </c>
      <c r="E59" s="112" t="s">
        <v>167</v>
      </c>
      <c r="F59" s="111" t="s">
        <v>134</v>
      </c>
      <c r="G59" s="113">
        <v>1966</v>
      </c>
      <c r="H59" s="111">
        <v>3</v>
      </c>
      <c r="I59" s="113">
        <f t="shared" si="12"/>
        <v>5898</v>
      </c>
      <c r="J59" s="111">
        <f t="shared" si="7"/>
        <v>1179.6</v>
      </c>
      <c r="K59" s="113">
        <f t="shared" si="13"/>
        <v>7077.6</v>
      </c>
      <c r="L59" s="113">
        <f t="shared" si="11"/>
        <v>7077.6</v>
      </c>
      <c r="M59" s="113">
        <f t="shared" si="14"/>
        <v>0</v>
      </c>
      <c r="N59" s="114">
        <v>0.95</v>
      </c>
      <c r="O59" s="113">
        <f t="shared" si="15"/>
        <v>6723.72</v>
      </c>
    </row>
    <row r="60" spans="1:15" ht="28">
      <c r="A60" s="111"/>
      <c r="B60" s="111" t="s">
        <v>132</v>
      </c>
      <c r="C60" s="111" t="s">
        <v>148</v>
      </c>
      <c r="D60" s="127" t="s">
        <v>149</v>
      </c>
      <c r="E60" s="112" t="s">
        <v>168</v>
      </c>
      <c r="F60" s="111" t="s">
        <v>134</v>
      </c>
      <c r="G60" s="113">
        <v>11392</v>
      </c>
      <c r="H60" s="111">
        <v>1</v>
      </c>
      <c r="I60" s="113">
        <f t="shared" si="12"/>
        <v>11392</v>
      </c>
      <c r="J60" s="111">
        <f t="shared" si="7"/>
        <v>2278.4</v>
      </c>
      <c r="K60" s="113">
        <f t="shared" si="13"/>
        <v>13670.4</v>
      </c>
      <c r="L60" s="113">
        <f t="shared" si="11"/>
        <v>13670.4</v>
      </c>
      <c r="M60" s="113">
        <f t="shared" si="14"/>
        <v>0</v>
      </c>
      <c r="N60" s="114">
        <v>0.95</v>
      </c>
      <c r="O60" s="113">
        <f t="shared" si="15"/>
        <v>12986.88</v>
      </c>
    </row>
    <row r="61" spans="1:15" ht="28">
      <c r="A61" s="111"/>
      <c r="B61" s="111" t="s">
        <v>132</v>
      </c>
      <c r="C61" s="111" t="s">
        <v>148</v>
      </c>
      <c r="D61" s="127" t="s">
        <v>149</v>
      </c>
      <c r="E61" s="112" t="s">
        <v>169</v>
      </c>
      <c r="F61" s="111" t="s">
        <v>134</v>
      </c>
      <c r="G61" s="113">
        <v>28461</v>
      </c>
      <c r="H61" s="111">
        <v>1</v>
      </c>
      <c r="I61" s="113">
        <f t="shared" si="12"/>
        <v>28461</v>
      </c>
      <c r="J61" s="111">
        <f t="shared" si="7"/>
        <v>5692.2</v>
      </c>
      <c r="K61" s="113">
        <f t="shared" si="13"/>
        <v>34153.2</v>
      </c>
      <c r="L61" s="113">
        <f t="shared" si="11"/>
        <v>34153.2</v>
      </c>
      <c r="M61" s="113">
        <f t="shared" si="14"/>
        <v>0</v>
      </c>
      <c r="N61" s="114">
        <v>0.95</v>
      </c>
      <c r="O61" s="113">
        <f t="shared" si="15"/>
        <v>32445.539999999997</v>
      </c>
    </row>
    <row r="62" spans="1:15" ht="28">
      <c r="A62" s="111"/>
      <c r="B62" s="111" t="s">
        <v>132</v>
      </c>
      <c r="C62" s="111" t="s">
        <v>148</v>
      </c>
      <c r="D62" s="127" t="s">
        <v>149</v>
      </c>
      <c r="E62" s="112" t="s">
        <v>170</v>
      </c>
      <c r="F62" s="111" t="s">
        <v>134</v>
      </c>
      <c r="G62" s="113">
        <v>3366</v>
      </c>
      <c r="H62" s="111">
        <v>7</v>
      </c>
      <c r="I62" s="113">
        <f t="shared" si="12"/>
        <v>23562</v>
      </c>
      <c r="J62" s="111">
        <f t="shared" si="7"/>
        <v>4712.4</v>
      </c>
      <c r="K62" s="113">
        <f t="shared" si="13"/>
        <v>28274.4</v>
      </c>
      <c r="L62" s="113">
        <f t="shared" si="11"/>
        <v>28274.4</v>
      </c>
      <c r="M62" s="113">
        <f t="shared" si="14"/>
        <v>0</v>
      </c>
      <c r="N62" s="114">
        <v>0.95</v>
      </c>
      <c r="O62" s="113">
        <f t="shared" si="15"/>
        <v>26860.68</v>
      </c>
    </row>
    <row r="63" spans="1:15" ht="42">
      <c r="A63" s="111"/>
      <c r="B63" s="111" t="s">
        <v>132</v>
      </c>
      <c r="C63" s="111" t="s">
        <v>148</v>
      </c>
      <c r="D63" s="127" t="s">
        <v>149</v>
      </c>
      <c r="E63" s="112" t="s">
        <v>171</v>
      </c>
      <c r="F63" s="111" t="s">
        <v>172</v>
      </c>
      <c r="G63" s="113">
        <v>92822</v>
      </c>
      <c r="H63" s="111">
        <v>1</v>
      </c>
      <c r="I63" s="113">
        <f t="shared" si="12"/>
        <v>92822</v>
      </c>
      <c r="J63" s="111">
        <f t="shared" si="7"/>
        <v>18564.4</v>
      </c>
      <c r="K63" s="113">
        <f t="shared" si="13"/>
        <v>111386.4</v>
      </c>
      <c r="L63" s="113">
        <f t="shared" si="11"/>
        <v>111386.4</v>
      </c>
      <c r="M63" s="113">
        <f t="shared" si="14"/>
        <v>0</v>
      </c>
      <c r="N63" s="114">
        <v>0.95</v>
      </c>
      <c r="O63" s="113">
        <f t="shared" si="15"/>
        <v>105817.07999999999</v>
      </c>
    </row>
    <row r="64" spans="1:15" ht="28">
      <c r="A64" s="111"/>
      <c r="B64" s="111" t="s">
        <v>132</v>
      </c>
      <c r="C64" s="111" t="s">
        <v>148</v>
      </c>
      <c r="D64" s="127" t="s">
        <v>149</v>
      </c>
      <c r="E64" s="112" t="s">
        <v>173</v>
      </c>
      <c r="F64" s="111" t="s">
        <v>172</v>
      </c>
      <c r="G64" s="113">
        <v>8633</v>
      </c>
      <c r="H64" s="111">
        <v>1</v>
      </c>
      <c r="I64" s="113">
        <f t="shared" si="12"/>
        <v>8633</v>
      </c>
      <c r="J64" s="111">
        <f t="shared" si="7"/>
        <v>1726.6</v>
      </c>
      <c r="K64" s="113">
        <f t="shared" si="13"/>
        <v>10359.6</v>
      </c>
      <c r="L64" s="113">
        <f t="shared" si="11"/>
        <v>10359.6</v>
      </c>
      <c r="M64" s="113">
        <f t="shared" si="14"/>
        <v>0</v>
      </c>
      <c r="N64" s="114">
        <v>0.95</v>
      </c>
      <c r="O64" s="113">
        <f t="shared" si="15"/>
        <v>9841.619999999999</v>
      </c>
    </row>
    <row r="65" spans="1:15" ht="42">
      <c r="A65" s="111"/>
      <c r="B65" s="111" t="s">
        <v>132</v>
      </c>
      <c r="C65" s="111" t="s">
        <v>148</v>
      </c>
      <c r="D65" s="127" t="s">
        <v>149</v>
      </c>
      <c r="E65" s="112" t="s">
        <v>174</v>
      </c>
      <c r="F65" s="111" t="s">
        <v>172</v>
      </c>
      <c r="G65" s="113">
        <v>3881</v>
      </c>
      <c r="H65" s="111">
        <v>1</v>
      </c>
      <c r="I65" s="113">
        <f t="shared" si="12"/>
        <v>3881</v>
      </c>
      <c r="J65" s="111">
        <f t="shared" si="7"/>
        <v>776.2</v>
      </c>
      <c r="K65" s="113">
        <f t="shared" si="13"/>
        <v>4657.2</v>
      </c>
      <c r="L65" s="113">
        <f t="shared" si="11"/>
        <v>4657.2</v>
      </c>
      <c r="M65" s="113">
        <f t="shared" si="14"/>
        <v>0</v>
      </c>
      <c r="N65" s="114">
        <v>0.95</v>
      </c>
      <c r="O65" s="113">
        <f t="shared" si="15"/>
        <v>4424.339999999999</v>
      </c>
    </row>
    <row r="66" spans="1:15" ht="42">
      <c r="A66" s="111"/>
      <c r="B66" s="111" t="s">
        <v>132</v>
      </c>
      <c r="C66" s="111" t="s">
        <v>148</v>
      </c>
      <c r="D66" s="127" t="s">
        <v>149</v>
      </c>
      <c r="E66" s="112" t="s">
        <v>175</v>
      </c>
      <c r="F66" s="111" t="s">
        <v>172</v>
      </c>
      <c r="G66" s="113">
        <v>11801</v>
      </c>
      <c r="H66" s="111">
        <v>1</v>
      </c>
      <c r="I66" s="113">
        <f t="shared" si="12"/>
        <v>11801</v>
      </c>
      <c r="J66" s="111">
        <f t="shared" si="7"/>
        <v>2360.2</v>
      </c>
      <c r="K66" s="113">
        <f t="shared" si="13"/>
        <v>14161.2</v>
      </c>
      <c r="L66" s="113">
        <f t="shared" si="11"/>
        <v>14161.2</v>
      </c>
      <c r="M66" s="113">
        <f t="shared" si="14"/>
        <v>0</v>
      </c>
      <c r="N66" s="114">
        <v>0.95</v>
      </c>
      <c r="O66" s="113">
        <f t="shared" si="15"/>
        <v>13453.14</v>
      </c>
    </row>
    <row r="67" spans="1:15" ht="42">
      <c r="A67" s="111"/>
      <c r="B67" s="111" t="s">
        <v>132</v>
      </c>
      <c r="C67" s="111" t="s">
        <v>148</v>
      </c>
      <c r="D67" s="127" t="s">
        <v>149</v>
      </c>
      <c r="E67" s="112" t="s">
        <v>176</v>
      </c>
      <c r="F67" s="111" t="s">
        <v>172</v>
      </c>
      <c r="G67" s="113">
        <v>11801</v>
      </c>
      <c r="H67" s="111">
        <v>1</v>
      </c>
      <c r="I67" s="113">
        <f t="shared" si="12"/>
        <v>11801</v>
      </c>
      <c r="J67" s="111">
        <f t="shared" si="7"/>
        <v>2360.2</v>
      </c>
      <c r="K67" s="113">
        <f t="shared" si="13"/>
        <v>14161.2</v>
      </c>
      <c r="L67" s="113">
        <f t="shared" si="11"/>
        <v>14161.2</v>
      </c>
      <c r="M67" s="113">
        <f t="shared" si="14"/>
        <v>0</v>
      </c>
      <c r="N67" s="114">
        <v>0.95</v>
      </c>
      <c r="O67" s="113">
        <f t="shared" si="15"/>
        <v>13453.14</v>
      </c>
    </row>
    <row r="68" spans="1:18" ht="28">
      <c r="A68" s="111"/>
      <c r="B68" s="111" t="s">
        <v>132</v>
      </c>
      <c r="C68" s="111" t="s">
        <v>148</v>
      </c>
      <c r="D68" s="127" t="s">
        <v>149</v>
      </c>
      <c r="E68" s="112" t="s">
        <v>177</v>
      </c>
      <c r="F68" s="111" t="s">
        <v>172</v>
      </c>
      <c r="G68" s="113">
        <v>15473</v>
      </c>
      <c r="H68" s="111">
        <v>1</v>
      </c>
      <c r="I68" s="113">
        <f t="shared" si="12"/>
        <v>15473</v>
      </c>
      <c r="J68" s="111">
        <f t="shared" si="7"/>
        <v>3094.6</v>
      </c>
      <c r="K68" s="113">
        <f t="shared" si="13"/>
        <v>18567.6</v>
      </c>
      <c r="L68" s="113">
        <f t="shared" si="11"/>
        <v>18567.6</v>
      </c>
      <c r="M68" s="113">
        <f t="shared" si="14"/>
        <v>0</v>
      </c>
      <c r="N68" s="114">
        <v>0.95</v>
      </c>
      <c r="O68" s="113">
        <f t="shared" si="15"/>
        <v>17639.219999999998</v>
      </c>
      <c r="Q68" s="101">
        <f>SUM(L20:L68)</f>
        <v>743434.7999999997</v>
      </c>
      <c r="R68" s="101">
        <f>Q68/2</f>
        <v>371717.39999999985</v>
      </c>
    </row>
    <row r="69" spans="1:15" ht="15">
      <c r="A69" s="178" t="s">
        <v>178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</row>
    <row r="70" spans="1:15" ht="28">
      <c r="A70" s="111"/>
      <c r="B70" s="111" t="s">
        <v>132</v>
      </c>
      <c r="C70" s="111" t="s">
        <v>179</v>
      </c>
      <c r="D70" s="124" t="s">
        <v>100</v>
      </c>
      <c r="E70" s="112" t="s">
        <v>229</v>
      </c>
      <c r="F70" s="111" t="s">
        <v>172</v>
      </c>
      <c r="G70" s="113">
        <v>7282</v>
      </c>
      <c r="H70" s="111">
        <v>1</v>
      </c>
      <c r="I70" s="113">
        <f aca="true" t="shared" si="16" ref="I70:I94">ROUND(G70*H70,2)</f>
        <v>7282</v>
      </c>
      <c r="J70" s="111">
        <f aca="true" t="shared" si="17" ref="J70:J94">ROUND(I70*0.2,2)</f>
        <v>1456.4</v>
      </c>
      <c r="K70" s="113">
        <f aca="true" t="shared" si="18" ref="K70:K94">ROUND(G70*H70*1.2,2)</f>
        <v>8738.4</v>
      </c>
      <c r="L70" s="113">
        <f aca="true" t="shared" si="19" ref="L70:L94">K70</f>
        <v>8738.4</v>
      </c>
      <c r="M70" s="113">
        <f aca="true" t="shared" si="20" ref="M70:M94">K70-L70</f>
        <v>0</v>
      </c>
      <c r="N70" s="114">
        <v>0.95</v>
      </c>
      <c r="O70" s="113">
        <f aca="true" t="shared" si="21" ref="O70:O94">L70*N70</f>
        <v>8301.48</v>
      </c>
    </row>
    <row r="71" spans="1:15" ht="42">
      <c r="A71" s="111"/>
      <c r="B71" s="111" t="s">
        <v>132</v>
      </c>
      <c r="C71" s="111" t="s">
        <v>179</v>
      </c>
      <c r="D71" s="124" t="s">
        <v>100</v>
      </c>
      <c r="E71" s="112" t="s">
        <v>180</v>
      </c>
      <c r="F71" s="111" t="s">
        <v>172</v>
      </c>
      <c r="G71" s="113">
        <v>2925</v>
      </c>
      <c r="H71" s="111">
        <v>1</v>
      </c>
      <c r="I71" s="113">
        <f t="shared" si="16"/>
        <v>2925</v>
      </c>
      <c r="J71" s="111">
        <f t="shared" si="17"/>
        <v>585</v>
      </c>
      <c r="K71" s="113">
        <f t="shared" si="18"/>
        <v>3510</v>
      </c>
      <c r="L71" s="113">
        <f t="shared" si="19"/>
        <v>3510</v>
      </c>
      <c r="M71" s="113">
        <f t="shared" si="20"/>
        <v>0</v>
      </c>
      <c r="N71" s="114">
        <v>0.95</v>
      </c>
      <c r="O71" s="113">
        <f t="shared" si="21"/>
        <v>3334.5</v>
      </c>
    </row>
    <row r="72" spans="1:15" ht="28">
      <c r="A72" s="111"/>
      <c r="B72" s="111" t="s">
        <v>132</v>
      </c>
      <c r="C72" s="111" t="s">
        <v>179</v>
      </c>
      <c r="D72" s="124" t="s">
        <v>100</v>
      </c>
      <c r="E72" s="112" t="s">
        <v>230</v>
      </c>
      <c r="F72" s="111" t="s">
        <v>172</v>
      </c>
      <c r="G72" s="113">
        <v>3847</v>
      </c>
      <c r="H72" s="111">
        <v>1</v>
      </c>
      <c r="I72" s="113">
        <f t="shared" si="16"/>
        <v>3847</v>
      </c>
      <c r="J72" s="111">
        <f t="shared" si="17"/>
        <v>769.4</v>
      </c>
      <c r="K72" s="113">
        <f t="shared" si="18"/>
        <v>4616.4</v>
      </c>
      <c r="L72" s="113">
        <f t="shared" si="19"/>
        <v>4616.4</v>
      </c>
      <c r="M72" s="113">
        <f t="shared" si="20"/>
        <v>0</v>
      </c>
      <c r="N72" s="114">
        <v>0.95</v>
      </c>
      <c r="O72" s="113">
        <f t="shared" si="21"/>
        <v>4385.579999999999</v>
      </c>
    </row>
    <row r="73" spans="1:15" ht="28">
      <c r="A73" s="111"/>
      <c r="B73" s="111" t="s">
        <v>132</v>
      </c>
      <c r="C73" s="111" t="s">
        <v>179</v>
      </c>
      <c r="D73" s="124" t="s">
        <v>100</v>
      </c>
      <c r="E73" s="112" t="s">
        <v>231</v>
      </c>
      <c r="F73" s="111" t="s">
        <v>172</v>
      </c>
      <c r="G73" s="113">
        <v>128</v>
      </c>
      <c r="H73" s="111">
        <v>1</v>
      </c>
      <c r="I73" s="113">
        <f t="shared" si="16"/>
        <v>128</v>
      </c>
      <c r="J73" s="111">
        <f t="shared" si="17"/>
        <v>25.6</v>
      </c>
      <c r="K73" s="113">
        <f t="shared" si="18"/>
        <v>153.6</v>
      </c>
      <c r="L73" s="113">
        <f t="shared" si="19"/>
        <v>153.6</v>
      </c>
      <c r="M73" s="113">
        <f t="shared" si="20"/>
        <v>0</v>
      </c>
      <c r="N73" s="114">
        <v>0.95</v>
      </c>
      <c r="O73" s="113">
        <f t="shared" si="21"/>
        <v>145.92</v>
      </c>
    </row>
    <row r="74" spans="1:15" ht="28">
      <c r="A74" s="111"/>
      <c r="B74" s="111" t="s">
        <v>132</v>
      </c>
      <c r="C74" s="111" t="s">
        <v>179</v>
      </c>
      <c r="D74" s="124" t="s">
        <v>100</v>
      </c>
      <c r="E74" s="112" t="s">
        <v>232</v>
      </c>
      <c r="F74" s="111" t="s">
        <v>172</v>
      </c>
      <c r="G74" s="113">
        <v>2869</v>
      </c>
      <c r="H74" s="111">
        <v>1</v>
      </c>
      <c r="I74" s="113">
        <f t="shared" si="16"/>
        <v>2869</v>
      </c>
      <c r="J74" s="111">
        <f t="shared" si="17"/>
        <v>573.8</v>
      </c>
      <c r="K74" s="113">
        <f t="shared" si="18"/>
        <v>3442.8</v>
      </c>
      <c r="L74" s="113">
        <f t="shared" si="19"/>
        <v>3442.8</v>
      </c>
      <c r="M74" s="113">
        <f t="shared" si="20"/>
        <v>0</v>
      </c>
      <c r="N74" s="114">
        <v>0.95</v>
      </c>
      <c r="O74" s="113">
        <f t="shared" si="21"/>
        <v>3270.66</v>
      </c>
    </row>
    <row r="75" spans="1:15" ht="28">
      <c r="A75" s="111"/>
      <c r="B75" s="111" t="s">
        <v>132</v>
      </c>
      <c r="C75" s="111" t="s">
        <v>179</v>
      </c>
      <c r="D75" s="124" t="s">
        <v>100</v>
      </c>
      <c r="E75" s="112" t="s">
        <v>233</v>
      </c>
      <c r="F75" s="111" t="s">
        <v>172</v>
      </c>
      <c r="G75" s="113">
        <v>393</v>
      </c>
      <c r="H75" s="111">
        <v>1</v>
      </c>
      <c r="I75" s="113">
        <f t="shared" si="16"/>
        <v>393</v>
      </c>
      <c r="J75" s="111">
        <f t="shared" si="17"/>
        <v>78.6</v>
      </c>
      <c r="K75" s="113">
        <f t="shared" si="18"/>
        <v>471.6</v>
      </c>
      <c r="L75" s="113">
        <f t="shared" si="19"/>
        <v>471.6</v>
      </c>
      <c r="M75" s="113">
        <f t="shared" si="20"/>
        <v>0</v>
      </c>
      <c r="N75" s="114">
        <v>0.95</v>
      </c>
      <c r="O75" s="113">
        <f t="shared" si="21"/>
        <v>448.02</v>
      </c>
    </row>
    <row r="76" spans="1:15" ht="28">
      <c r="A76" s="111"/>
      <c r="B76" s="111" t="s">
        <v>132</v>
      </c>
      <c r="C76" s="111" t="s">
        <v>179</v>
      </c>
      <c r="D76" s="124" t="s">
        <v>100</v>
      </c>
      <c r="E76" s="112" t="s">
        <v>234</v>
      </c>
      <c r="F76" s="111" t="s">
        <v>172</v>
      </c>
      <c r="G76" s="113">
        <v>4648</v>
      </c>
      <c r="H76" s="111">
        <v>1</v>
      </c>
      <c r="I76" s="113">
        <f t="shared" si="16"/>
        <v>4648</v>
      </c>
      <c r="J76" s="111">
        <f t="shared" si="17"/>
        <v>929.6</v>
      </c>
      <c r="K76" s="113">
        <f t="shared" si="18"/>
        <v>5577.6</v>
      </c>
      <c r="L76" s="113">
        <f t="shared" si="19"/>
        <v>5577.6</v>
      </c>
      <c r="M76" s="113">
        <f t="shared" si="20"/>
        <v>0</v>
      </c>
      <c r="N76" s="114">
        <v>0.95</v>
      </c>
      <c r="O76" s="113">
        <f t="shared" si="21"/>
        <v>5298.72</v>
      </c>
    </row>
    <row r="77" spans="1:15" ht="28">
      <c r="A77" s="111"/>
      <c r="B77" s="111" t="s">
        <v>132</v>
      </c>
      <c r="C77" s="111" t="s">
        <v>179</v>
      </c>
      <c r="D77" s="124" t="s">
        <v>100</v>
      </c>
      <c r="E77" s="112" t="s">
        <v>235</v>
      </c>
      <c r="F77" s="111" t="s">
        <v>172</v>
      </c>
      <c r="G77" s="113">
        <v>393</v>
      </c>
      <c r="H77" s="111">
        <v>1</v>
      </c>
      <c r="I77" s="113">
        <f t="shared" si="16"/>
        <v>393</v>
      </c>
      <c r="J77" s="111">
        <f t="shared" si="17"/>
        <v>78.6</v>
      </c>
      <c r="K77" s="113">
        <f t="shared" si="18"/>
        <v>471.6</v>
      </c>
      <c r="L77" s="113">
        <f t="shared" si="19"/>
        <v>471.6</v>
      </c>
      <c r="M77" s="113">
        <f t="shared" si="20"/>
        <v>0</v>
      </c>
      <c r="N77" s="114">
        <v>0.95</v>
      </c>
      <c r="O77" s="113">
        <f t="shared" si="21"/>
        <v>448.02</v>
      </c>
    </row>
    <row r="78" spans="1:15" ht="28">
      <c r="A78" s="111"/>
      <c r="B78" s="111" t="s">
        <v>132</v>
      </c>
      <c r="C78" s="111" t="s">
        <v>179</v>
      </c>
      <c r="D78" s="124" t="s">
        <v>100</v>
      </c>
      <c r="E78" s="112" t="s">
        <v>236</v>
      </c>
      <c r="F78" s="111" t="s">
        <v>172</v>
      </c>
      <c r="G78" s="113">
        <v>12508</v>
      </c>
      <c r="H78" s="111">
        <v>1</v>
      </c>
      <c r="I78" s="113">
        <f t="shared" si="16"/>
        <v>12508</v>
      </c>
      <c r="J78" s="111">
        <f t="shared" si="17"/>
        <v>2501.6</v>
      </c>
      <c r="K78" s="113">
        <f t="shared" si="18"/>
        <v>15009.6</v>
      </c>
      <c r="L78" s="113">
        <f t="shared" si="19"/>
        <v>15009.6</v>
      </c>
      <c r="M78" s="113">
        <f t="shared" si="20"/>
        <v>0</v>
      </c>
      <c r="N78" s="114">
        <v>0.95</v>
      </c>
      <c r="O78" s="113">
        <f t="shared" si="21"/>
        <v>14259.119999999999</v>
      </c>
    </row>
    <row r="79" spans="1:15" ht="28">
      <c r="A79" s="111"/>
      <c r="B79" s="111" t="s">
        <v>132</v>
      </c>
      <c r="C79" s="111" t="s">
        <v>179</v>
      </c>
      <c r="D79" s="124" t="s">
        <v>100</v>
      </c>
      <c r="E79" s="112" t="s">
        <v>237</v>
      </c>
      <c r="F79" s="111" t="s">
        <v>172</v>
      </c>
      <c r="G79" s="113">
        <v>4021</v>
      </c>
      <c r="H79" s="111">
        <v>1</v>
      </c>
      <c r="I79" s="113">
        <f t="shared" si="16"/>
        <v>4021</v>
      </c>
      <c r="J79" s="111">
        <f t="shared" si="17"/>
        <v>804.2</v>
      </c>
      <c r="K79" s="113">
        <f t="shared" si="18"/>
        <v>4825.2</v>
      </c>
      <c r="L79" s="113">
        <f t="shared" si="19"/>
        <v>4825.2</v>
      </c>
      <c r="M79" s="113">
        <f t="shared" si="20"/>
        <v>0</v>
      </c>
      <c r="N79" s="114">
        <v>0.95</v>
      </c>
      <c r="O79" s="113">
        <f t="shared" si="21"/>
        <v>4583.94</v>
      </c>
    </row>
    <row r="80" spans="1:15" ht="28">
      <c r="A80" s="111"/>
      <c r="B80" s="111" t="s">
        <v>132</v>
      </c>
      <c r="C80" s="111" t="s">
        <v>179</v>
      </c>
      <c r="D80" s="124" t="s">
        <v>100</v>
      </c>
      <c r="E80" s="112" t="s">
        <v>238</v>
      </c>
      <c r="F80" s="111" t="s">
        <v>172</v>
      </c>
      <c r="G80" s="113">
        <v>3734</v>
      </c>
      <c r="H80" s="111">
        <v>1</v>
      </c>
      <c r="I80" s="113">
        <f t="shared" si="16"/>
        <v>3734</v>
      </c>
      <c r="J80" s="111">
        <f t="shared" si="17"/>
        <v>746.8</v>
      </c>
      <c r="K80" s="113">
        <f t="shared" si="18"/>
        <v>4480.8</v>
      </c>
      <c r="L80" s="113">
        <f t="shared" si="19"/>
        <v>4480.8</v>
      </c>
      <c r="M80" s="113">
        <f t="shared" si="20"/>
        <v>0</v>
      </c>
      <c r="N80" s="114">
        <v>0.95</v>
      </c>
      <c r="O80" s="113">
        <f t="shared" si="21"/>
        <v>4256.76</v>
      </c>
    </row>
    <row r="81" spans="1:15" ht="28">
      <c r="A81" s="111"/>
      <c r="B81" s="111" t="s">
        <v>132</v>
      </c>
      <c r="C81" s="111" t="s">
        <v>179</v>
      </c>
      <c r="D81" s="124" t="s">
        <v>100</v>
      </c>
      <c r="E81" s="112" t="s">
        <v>239</v>
      </c>
      <c r="F81" s="111" t="s">
        <v>172</v>
      </c>
      <c r="G81" s="113">
        <v>393</v>
      </c>
      <c r="H81" s="111">
        <v>1</v>
      </c>
      <c r="I81" s="113">
        <f t="shared" si="16"/>
        <v>393</v>
      </c>
      <c r="J81" s="111">
        <f t="shared" si="17"/>
        <v>78.6</v>
      </c>
      <c r="K81" s="113">
        <f t="shared" si="18"/>
        <v>471.6</v>
      </c>
      <c r="L81" s="113">
        <f t="shared" si="19"/>
        <v>471.6</v>
      </c>
      <c r="M81" s="113">
        <f t="shared" si="20"/>
        <v>0</v>
      </c>
      <c r="N81" s="114">
        <v>0.95</v>
      </c>
      <c r="O81" s="113">
        <f t="shared" si="21"/>
        <v>448.02</v>
      </c>
    </row>
    <row r="82" spans="1:15" ht="28">
      <c r="A82" s="111"/>
      <c r="B82" s="111" t="s">
        <v>132</v>
      </c>
      <c r="C82" s="111" t="s">
        <v>179</v>
      </c>
      <c r="D82" s="124" t="s">
        <v>100</v>
      </c>
      <c r="E82" s="112" t="s">
        <v>240</v>
      </c>
      <c r="F82" s="111" t="s">
        <v>172</v>
      </c>
      <c r="G82" s="113">
        <v>2801</v>
      </c>
      <c r="H82" s="111">
        <v>1</v>
      </c>
      <c r="I82" s="113">
        <f t="shared" si="16"/>
        <v>2801</v>
      </c>
      <c r="J82" s="111">
        <f t="shared" si="17"/>
        <v>560.2</v>
      </c>
      <c r="K82" s="113">
        <f t="shared" si="18"/>
        <v>3361.2</v>
      </c>
      <c r="L82" s="113">
        <f t="shared" si="19"/>
        <v>3361.2</v>
      </c>
      <c r="M82" s="113">
        <f t="shared" si="20"/>
        <v>0</v>
      </c>
      <c r="N82" s="114">
        <v>0.95</v>
      </c>
      <c r="O82" s="113">
        <f t="shared" si="21"/>
        <v>3193.14</v>
      </c>
    </row>
    <row r="83" spans="1:15" ht="28">
      <c r="A83" s="111"/>
      <c r="B83" s="111" t="s">
        <v>132</v>
      </c>
      <c r="C83" s="111" t="s">
        <v>179</v>
      </c>
      <c r="D83" s="124" t="s">
        <v>100</v>
      </c>
      <c r="E83" s="112" t="s">
        <v>241</v>
      </c>
      <c r="F83" s="111" t="s">
        <v>172</v>
      </c>
      <c r="G83" s="113">
        <v>393</v>
      </c>
      <c r="H83" s="111">
        <v>1</v>
      </c>
      <c r="I83" s="113">
        <f t="shared" si="16"/>
        <v>393</v>
      </c>
      <c r="J83" s="111">
        <f t="shared" si="17"/>
        <v>78.6</v>
      </c>
      <c r="K83" s="113">
        <f t="shared" si="18"/>
        <v>471.6</v>
      </c>
      <c r="L83" s="113">
        <f t="shared" si="19"/>
        <v>471.6</v>
      </c>
      <c r="M83" s="113">
        <f t="shared" si="20"/>
        <v>0</v>
      </c>
      <c r="N83" s="114">
        <v>0.95</v>
      </c>
      <c r="O83" s="113">
        <f t="shared" si="21"/>
        <v>448.02</v>
      </c>
    </row>
    <row r="84" spans="1:15" ht="28">
      <c r="A84" s="111"/>
      <c r="B84" s="111" t="s">
        <v>132</v>
      </c>
      <c r="C84" s="111" t="s">
        <v>179</v>
      </c>
      <c r="D84" s="124" t="s">
        <v>100</v>
      </c>
      <c r="E84" s="112" t="s">
        <v>242</v>
      </c>
      <c r="F84" s="111" t="s">
        <v>172</v>
      </c>
      <c r="G84" s="113">
        <v>247</v>
      </c>
      <c r="H84" s="111">
        <v>1</v>
      </c>
      <c r="I84" s="113">
        <f t="shared" si="16"/>
        <v>247</v>
      </c>
      <c r="J84" s="111">
        <f t="shared" si="17"/>
        <v>49.4</v>
      </c>
      <c r="K84" s="113">
        <f t="shared" si="18"/>
        <v>296.4</v>
      </c>
      <c r="L84" s="113">
        <f t="shared" si="19"/>
        <v>296.4</v>
      </c>
      <c r="M84" s="113">
        <f t="shared" si="20"/>
        <v>0</v>
      </c>
      <c r="N84" s="114">
        <v>0.95</v>
      </c>
      <c r="O84" s="113">
        <f t="shared" si="21"/>
        <v>281.58</v>
      </c>
    </row>
    <row r="85" spans="1:15" ht="28">
      <c r="A85" s="111"/>
      <c r="B85" s="111" t="s">
        <v>132</v>
      </c>
      <c r="C85" s="111" t="s">
        <v>179</v>
      </c>
      <c r="D85" s="124" t="s">
        <v>100</v>
      </c>
      <c r="E85" s="112" t="s">
        <v>243</v>
      </c>
      <c r="F85" s="111" t="s">
        <v>172</v>
      </c>
      <c r="G85" s="113">
        <v>393</v>
      </c>
      <c r="H85" s="111">
        <v>1</v>
      </c>
      <c r="I85" s="113">
        <f t="shared" si="16"/>
        <v>393</v>
      </c>
      <c r="J85" s="111">
        <f t="shared" si="17"/>
        <v>78.6</v>
      </c>
      <c r="K85" s="113">
        <f t="shared" si="18"/>
        <v>471.6</v>
      </c>
      <c r="L85" s="113">
        <f t="shared" si="19"/>
        <v>471.6</v>
      </c>
      <c r="M85" s="113">
        <f t="shared" si="20"/>
        <v>0</v>
      </c>
      <c r="N85" s="114">
        <v>0.95</v>
      </c>
      <c r="O85" s="113">
        <f t="shared" si="21"/>
        <v>448.02</v>
      </c>
    </row>
    <row r="86" spans="1:15" ht="28">
      <c r="A86" s="111"/>
      <c r="B86" s="111" t="s">
        <v>132</v>
      </c>
      <c r="C86" s="111" t="s">
        <v>179</v>
      </c>
      <c r="D86" s="124" t="s">
        <v>100</v>
      </c>
      <c r="E86" s="112" t="s">
        <v>244</v>
      </c>
      <c r="F86" s="111" t="s">
        <v>172</v>
      </c>
      <c r="G86" s="113">
        <v>3262</v>
      </c>
      <c r="H86" s="111">
        <v>1</v>
      </c>
      <c r="I86" s="113">
        <f t="shared" si="16"/>
        <v>3262</v>
      </c>
      <c r="J86" s="111">
        <f t="shared" si="17"/>
        <v>652.4</v>
      </c>
      <c r="K86" s="113">
        <f t="shared" si="18"/>
        <v>3914.4</v>
      </c>
      <c r="L86" s="113">
        <f t="shared" si="19"/>
        <v>3914.4</v>
      </c>
      <c r="M86" s="113">
        <f t="shared" si="20"/>
        <v>0</v>
      </c>
      <c r="N86" s="114">
        <v>0.95</v>
      </c>
      <c r="O86" s="113">
        <f t="shared" si="21"/>
        <v>3718.68</v>
      </c>
    </row>
    <row r="87" spans="1:15" ht="28">
      <c r="A87" s="111"/>
      <c r="B87" s="111" t="s">
        <v>132</v>
      </c>
      <c r="C87" s="111" t="s">
        <v>179</v>
      </c>
      <c r="D87" s="124" t="s">
        <v>100</v>
      </c>
      <c r="E87" s="112" t="s">
        <v>245</v>
      </c>
      <c r="F87" s="111" t="s">
        <v>172</v>
      </c>
      <c r="G87" s="113">
        <v>393</v>
      </c>
      <c r="H87" s="111">
        <v>1</v>
      </c>
      <c r="I87" s="113">
        <f t="shared" si="16"/>
        <v>393</v>
      </c>
      <c r="J87" s="111">
        <f t="shared" si="17"/>
        <v>78.6</v>
      </c>
      <c r="K87" s="113">
        <f t="shared" si="18"/>
        <v>471.6</v>
      </c>
      <c r="L87" s="113">
        <f t="shared" si="19"/>
        <v>471.6</v>
      </c>
      <c r="M87" s="113">
        <f t="shared" si="20"/>
        <v>0</v>
      </c>
      <c r="N87" s="114">
        <v>0.95</v>
      </c>
      <c r="O87" s="113">
        <f t="shared" si="21"/>
        <v>448.02</v>
      </c>
    </row>
    <row r="88" spans="1:15" ht="14">
      <c r="A88" s="111"/>
      <c r="B88" s="111" t="s">
        <v>132</v>
      </c>
      <c r="C88" s="111" t="s">
        <v>179</v>
      </c>
      <c r="D88" s="125" t="s">
        <v>100</v>
      </c>
      <c r="E88" s="112" t="s">
        <v>181</v>
      </c>
      <c r="F88" s="111" t="s">
        <v>172</v>
      </c>
      <c r="G88" s="113">
        <v>18808</v>
      </c>
      <c r="H88" s="111">
        <v>1</v>
      </c>
      <c r="I88" s="113">
        <f t="shared" si="16"/>
        <v>18808</v>
      </c>
      <c r="J88" s="111">
        <f t="shared" si="17"/>
        <v>3761.6</v>
      </c>
      <c r="K88" s="113">
        <f t="shared" si="18"/>
        <v>22569.6</v>
      </c>
      <c r="L88" s="113">
        <f t="shared" si="19"/>
        <v>22569.6</v>
      </c>
      <c r="M88" s="113">
        <f t="shared" si="20"/>
        <v>0</v>
      </c>
      <c r="N88" s="114">
        <v>0.95</v>
      </c>
      <c r="O88" s="113">
        <f t="shared" si="21"/>
        <v>21441.12</v>
      </c>
    </row>
    <row r="89" spans="1:15" ht="14">
      <c r="A89" s="111"/>
      <c r="B89" s="111" t="s">
        <v>132</v>
      </c>
      <c r="C89" s="111" t="s">
        <v>179</v>
      </c>
      <c r="D89" s="125" t="s">
        <v>100</v>
      </c>
      <c r="E89" s="112" t="s">
        <v>182</v>
      </c>
      <c r="F89" s="111" t="s">
        <v>172</v>
      </c>
      <c r="G89" s="113">
        <v>880</v>
      </c>
      <c r="H89" s="111">
        <v>6</v>
      </c>
      <c r="I89" s="113">
        <f t="shared" si="16"/>
        <v>5280</v>
      </c>
      <c r="J89" s="111">
        <f t="shared" si="17"/>
        <v>1056</v>
      </c>
      <c r="K89" s="113">
        <f t="shared" si="18"/>
        <v>6336</v>
      </c>
      <c r="L89" s="113">
        <f t="shared" si="19"/>
        <v>6336</v>
      </c>
      <c r="M89" s="113">
        <f t="shared" si="20"/>
        <v>0</v>
      </c>
      <c r="N89" s="114">
        <v>0.95</v>
      </c>
      <c r="O89" s="113">
        <f t="shared" si="21"/>
        <v>6019.2</v>
      </c>
    </row>
    <row r="90" spans="1:15" ht="14">
      <c r="A90" s="111"/>
      <c r="B90" s="111" t="s">
        <v>132</v>
      </c>
      <c r="C90" s="111" t="s">
        <v>179</v>
      </c>
      <c r="D90" s="125" t="s">
        <v>100</v>
      </c>
      <c r="E90" s="112" t="s">
        <v>183</v>
      </c>
      <c r="F90" s="111" t="s">
        <v>172</v>
      </c>
      <c r="G90" s="113">
        <v>1047</v>
      </c>
      <c r="H90" s="111">
        <v>1</v>
      </c>
      <c r="I90" s="113">
        <f t="shared" si="16"/>
        <v>1047</v>
      </c>
      <c r="J90" s="111">
        <f t="shared" si="17"/>
        <v>209.4</v>
      </c>
      <c r="K90" s="113">
        <f t="shared" si="18"/>
        <v>1256.4</v>
      </c>
      <c r="L90" s="113">
        <f t="shared" si="19"/>
        <v>1256.4</v>
      </c>
      <c r="M90" s="113">
        <f t="shared" si="20"/>
        <v>0</v>
      </c>
      <c r="N90" s="114">
        <v>0.95</v>
      </c>
      <c r="O90" s="113">
        <f t="shared" si="21"/>
        <v>1193.58</v>
      </c>
    </row>
    <row r="91" spans="1:15" ht="14">
      <c r="A91" s="111"/>
      <c r="B91" s="111" t="s">
        <v>132</v>
      </c>
      <c r="C91" s="111" t="s">
        <v>179</v>
      </c>
      <c r="D91" s="125" t="s">
        <v>100</v>
      </c>
      <c r="E91" s="112" t="s">
        <v>184</v>
      </c>
      <c r="F91" s="111" t="s">
        <v>172</v>
      </c>
      <c r="G91" s="113">
        <v>880</v>
      </c>
      <c r="H91" s="111">
        <v>1</v>
      </c>
      <c r="I91" s="113">
        <f t="shared" si="16"/>
        <v>880</v>
      </c>
      <c r="J91" s="111">
        <f t="shared" si="17"/>
        <v>176</v>
      </c>
      <c r="K91" s="113">
        <f t="shared" si="18"/>
        <v>1056</v>
      </c>
      <c r="L91" s="113">
        <f t="shared" si="19"/>
        <v>1056</v>
      </c>
      <c r="M91" s="113">
        <f t="shared" si="20"/>
        <v>0</v>
      </c>
      <c r="N91" s="114">
        <v>0.95</v>
      </c>
      <c r="O91" s="113">
        <f t="shared" si="21"/>
        <v>1003.1999999999999</v>
      </c>
    </row>
    <row r="92" spans="1:15" ht="28">
      <c r="A92" s="111"/>
      <c r="B92" s="111" t="s">
        <v>132</v>
      </c>
      <c r="C92" s="111" t="s">
        <v>179</v>
      </c>
      <c r="D92" s="125" t="s">
        <v>100</v>
      </c>
      <c r="E92" s="112" t="s">
        <v>185</v>
      </c>
      <c r="F92" s="111" t="s">
        <v>172</v>
      </c>
      <c r="G92" s="113">
        <v>2640</v>
      </c>
      <c r="H92" s="111">
        <v>1</v>
      </c>
      <c r="I92" s="113">
        <f t="shared" si="16"/>
        <v>2640</v>
      </c>
      <c r="J92" s="111">
        <f t="shared" si="17"/>
        <v>528</v>
      </c>
      <c r="K92" s="113">
        <f t="shared" si="18"/>
        <v>3168</v>
      </c>
      <c r="L92" s="113">
        <f t="shared" si="19"/>
        <v>3168</v>
      </c>
      <c r="M92" s="113">
        <f t="shared" si="20"/>
        <v>0</v>
      </c>
      <c r="N92" s="114">
        <v>0.95</v>
      </c>
      <c r="O92" s="113">
        <f t="shared" si="21"/>
        <v>3009.6</v>
      </c>
    </row>
    <row r="93" spans="1:15" ht="14">
      <c r="A93" s="111"/>
      <c r="B93" s="111" t="s">
        <v>132</v>
      </c>
      <c r="C93" s="111" t="s">
        <v>179</v>
      </c>
      <c r="D93" s="125" t="s">
        <v>100</v>
      </c>
      <c r="E93" s="112" t="s">
        <v>186</v>
      </c>
      <c r="F93" s="111" t="s">
        <v>172</v>
      </c>
      <c r="G93" s="113">
        <v>5707</v>
      </c>
      <c r="H93" s="111">
        <v>1</v>
      </c>
      <c r="I93" s="113">
        <f t="shared" si="16"/>
        <v>5707</v>
      </c>
      <c r="J93" s="111">
        <f t="shared" si="17"/>
        <v>1141.4</v>
      </c>
      <c r="K93" s="113">
        <f t="shared" si="18"/>
        <v>6848.4</v>
      </c>
      <c r="L93" s="113">
        <f t="shared" si="19"/>
        <v>6848.4</v>
      </c>
      <c r="M93" s="113">
        <f t="shared" si="20"/>
        <v>0</v>
      </c>
      <c r="N93" s="114">
        <v>0.95</v>
      </c>
      <c r="O93" s="113">
        <f t="shared" si="21"/>
        <v>6505.98</v>
      </c>
    </row>
    <row r="94" spans="1:18" ht="28">
      <c r="A94" s="111"/>
      <c r="B94" s="111" t="s">
        <v>132</v>
      </c>
      <c r="C94" s="111" t="s">
        <v>179</v>
      </c>
      <c r="D94" s="125" t="s">
        <v>100</v>
      </c>
      <c r="E94" s="112" t="s">
        <v>187</v>
      </c>
      <c r="F94" s="111" t="s">
        <v>172</v>
      </c>
      <c r="G94" s="113">
        <v>14256</v>
      </c>
      <c r="H94" s="111">
        <v>1</v>
      </c>
      <c r="I94" s="113">
        <f t="shared" si="16"/>
        <v>14256</v>
      </c>
      <c r="J94" s="111">
        <f t="shared" si="17"/>
        <v>2851.2</v>
      </c>
      <c r="K94" s="113">
        <f t="shared" si="18"/>
        <v>17107.2</v>
      </c>
      <c r="L94" s="113">
        <f t="shared" si="19"/>
        <v>17107.2</v>
      </c>
      <c r="M94" s="113">
        <f t="shared" si="20"/>
        <v>0</v>
      </c>
      <c r="N94" s="114">
        <v>0.95</v>
      </c>
      <c r="O94" s="113">
        <f t="shared" si="21"/>
        <v>16251.84</v>
      </c>
      <c r="Q94" s="101">
        <f>SUM(L70:L94)</f>
        <v>119097.59999999996</v>
      </c>
      <c r="R94" s="101">
        <f>Q94/2</f>
        <v>59548.79999999998</v>
      </c>
    </row>
    <row r="95" spans="1:15" ht="15">
      <c r="A95" s="178" t="s">
        <v>188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</row>
    <row r="96" spans="1:15" ht="14">
      <c r="A96" s="111"/>
      <c r="B96" s="111" t="s">
        <v>132</v>
      </c>
      <c r="C96" s="111" t="s">
        <v>189</v>
      </c>
      <c r="D96" s="124" t="s">
        <v>100</v>
      </c>
      <c r="E96" s="112" t="s">
        <v>246</v>
      </c>
      <c r="F96" s="111" t="s">
        <v>172</v>
      </c>
      <c r="G96" s="113">
        <v>8006</v>
      </c>
      <c r="H96" s="111">
        <v>1</v>
      </c>
      <c r="I96" s="113">
        <f>ROUND(G96*H96,2)</f>
        <v>8006</v>
      </c>
      <c r="J96" s="111">
        <f aca="true" t="shared" si="22" ref="J96:J107">ROUND(I96*0.2,2)</f>
        <v>1601.2</v>
      </c>
      <c r="K96" s="113">
        <f aca="true" t="shared" si="23" ref="K96:K107">ROUND(G96*H96*1.2,2)</f>
        <v>9607.2</v>
      </c>
      <c r="L96" s="113">
        <f aca="true" t="shared" si="24" ref="L96:L107">K96</f>
        <v>9607.2</v>
      </c>
      <c r="M96" s="113">
        <f aca="true" t="shared" si="25" ref="M96:M107">K96-L96</f>
        <v>0</v>
      </c>
      <c r="N96" s="114">
        <v>0.95</v>
      </c>
      <c r="O96" s="113">
        <f aca="true" t="shared" si="26" ref="O96:O107">L96*N96</f>
        <v>9126.84</v>
      </c>
    </row>
    <row r="97" spans="1:15" ht="14">
      <c r="A97" s="111"/>
      <c r="B97" s="111" t="s">
        <v>132</v>
      </c>
      <c r="C97" s="111" t="s">
        <v>189</v>
      </c>
      <c r="D97" s="124" t="s">
        <v>100</v>
      </c>
      <c r="E97" s="112" t="s">
        <v>247</v>
      </c>
      <c r="F97" s="111" t="s">
        <v>172</v>
      </c>
      <c r="G97" s="113">
        <v>3358</v>
      </c>
      <c r="H97" s="111">
        <v>1</v>
      </c>
      <c r="I97" s="113">
        <v>4579.45</v>
      </c>
      <c r="J97" s="111">
        <f t="shared" si="22"/>
        <v>915.89</v>
      </c>
      <c r="K97" s="113">
        <f t="shared" si="23"/>
        <v>4029.6</v>
      </c>
      <c r="L97" s="113">
        <f t="shared" si="24"/>
        <v>4029.6</v>
      </c>
      <c r="M97" s="113">
        <f t="shared" si="25"/>
        <v>0</v>
      </c>
      <c r="N97" s="114">
        <v>0.95</v>
      </c>
      <c r="O97" s="113">
        <f t="shared" si="26"/>
        <v>3828.12</v>
      </c>
    </row>
    <row r="98" spans="1:15" ht="14">
      <c r="A98" s="111"/>
      <c r="B98" s="111" t="s">
        <v>132</v>
      </c>
      <c r="C98" s="111" t="s">
        <v>189</v>
      </c>
      <c r="D98" s="124" t="s">
        <v>100</v>
      </c>
      <c r="E98" s="112" t="s">
        <v>248</v>
      </c>
      <c r="F98" s="111" t="s">
        <v>172</v>
      </c>
      <c r="G98" s="113">
        <v>3886</v>
      </c>
      <c r="H98" s="111">
        <v>1</v>
      </c>
      <c r="I98" s="113">
        <f>ROUND(G98*H98,2)</f>
        <v>3886</v>
      </c>
      <c r="J98" s="111">
        <f t="shared" si="22"/>
        <v>777.2</v>
      </c>
      <c r="K98" s="113">
        <f t="shared" si="23"/>
        <v>4663.2</v>
      </c>
      <c r="L98" s="113">
        <f t="shared" si="24"/>
        <v>4663.2</v>
      </c>
      <c r="M98" s="113">
        <f t="shared" si="25"/>
        <v>0</v>
      </c>
      <c r="N98" s="114">
        <v>0.95</v>
      </c>
      <c r="O98" s="113">
        <f t="shared" si="26"/>
        <v>4430.04</v>
      </c>
    </row>
    <row r="99" spans="1:15" ht="14">
      <c r="A99" s="111"/>
      <c r="B99" s="111" t="s">
        <v>132</v>
      </c>
      <c r="C99" s="111" t="s">
        <v>189</v>
      </c>
      <c r="D99" s="124" t="s">
        <v>100</v>
      </c>
      <c r="E99" s="112" t="s">
        <v>249</v>
      </c>
      <c r="F99" s="111" t="s">
        <v>172</v>
      </c>
      <c r="G99" s="113">
        <v>3665</v>
      </c>
      <c r="H99" s="111">
        <v>1</v>
      </c>
      <c r="I99" s="113">
        <f>ROUND(G99*H99,2)</f>
        <v>3665</v>
      </c>
      <c r="J99" s="111">
        <f t="shared" si="22"/>
        <v>733</v>
      </c>
      <c r="K99" s="113">
        <f t="shared" si="23"/>
        <v>4398</v>
      </c>
      <c r="L99" s="113">
        <f t="shared" si="24"/>
        <v>4398</v>
      </c>
      <c r="M99" s="113">
        <f t="shared" si="25"/>
        <v>0</v>
      </c>
      <c r="N99" s="114">
        <v>0.95</v>
      </c>
      <c r="O99" s="113">
        <f t="shared" si="26"/>
        <v>4178.099999999999</v>
      </c>
    </row>
    <row r="100" spans="1:15" ht="14">
      <c r="A100" s="111"/>
      <c r="B100" s="111" t="s">
        <v>132</v>
      </c>
      <c r="C100" s="111" t="s">
        <v>189</v>
      </c>
      <c r="D100" s="124" t="s">
        <v>100</v>
      </c>
      <c r="E100" s="112" t="s">
        <v>250</v>
      </c>
      <c r="F100" s="111" t="s">
        <v>172</v>
      </c>
      <c r="G100" s="113">
        <v>8286</v>
      </c>
      <c r="H100" s="111">
        <v>1</v>
      </c>
      <c r="I100" s="113">
        <f>ROUND(G100*H100,2)</f>
        <v>8286</v>
      </c>
      <c r="J100" s="111">
        <f t="shared" si="22"/>
        <v>1657.2</v>
      </c>
      <c r="K100" s="113">
        <f t="shared" si="23"/>
        <v>9943.2</v>
      </c>
      <c r="L100" s="113">
        <f t="shared" si="24"/>
        <v>9943.2</v>
      </c>
      <c r="M100" s="113">
        <f t="shared" si="25"/>
        <v>0</v>
      </c>
      <c r="N100" s="114">
        <v>0.95</v>
      </c>
      <c r="O100" s="113">
        <f t="shared" si="26"/>
        <v>9446.04</v>
      </c>
    </row>
    <row r="101" spans="1:15" ht="14">
      <c r="A101" s="111"/>
      <c r="B101" s="111" t="s">
        <v>132</v>
      </c>
      <c r="C101" s="111" t="s">
        <v>189</v>
      </c>
      <c r="D101" s="124" t="s">
        <v>100</v>
      </c>
      <c r="E101" s="112" t="s">
        <v>251</v>
      </c>
      <c r="F101" s="111" t="s">
        <v>172</v>
      </c>
      <c r="G101" s="113">
        <v>1905</v>
      </c>
      <c r="H101" s="111">
        <v>1</v>
      </c>
      <c r="I101" s="113">
        <v>2752.54</v>
      </c>
      <c r="J101" s="111">
        <f t="shared" si="22"/>
        <v>550.51</v>
      </c>
      <c r="K101" s="113">
        <f t="shared" si="23"/>
        <v>2286</v>
      </c>
      <c r="L101" s="113">
        <f t="shared" si="24"/>
        <v>2286</v>
      </c>
      <c r="M101" s="113">
        <f t="shared" si="25"/>
        <v>0</v>
      </c>
      <c r="N101" s="114">
        <v>0.95</v>
      </c>
      <c r="O101" s="113">
        <f t="shared" si="26"/>
        <v>2171.7</v>
      </c>
    </row>
    <row r="102" spans="1:15" ht="14">
      <c r="A102" s="111"/>
      <c r="B102" s="111" t="s">
        <v>132</v>
      </c>
      <c r="C102" s="111" t="s">
        <v>189</v>
      </c>
      <c r="D102" s="124" t="s">
        <v>100</v>
      </c>
      <c r="E102" s="112" t="s">
        <v>252</v>
      </c>
      <c r="F102" s="111" t="s">
        <v>172</v>
      </c>
      <c r="G102" s="113">
        <v>1905</v>
      </c>
      <c r="H102" s="111">
        <v>1</v>
      </c>
      <c r="I102" s="113">
        <f>ROUND(G102*H102,2)</f>
        <v>1905</v>
      </c>
      <c r="J102" s="111">
        <f t="shared" si="22"/>
        <v>381</v>
      </c>
      <c r="K102" s="113">
        <f t="shared" si="23"/>
        <v>2286</v>
      </c>
      <c r="L102" s="113">
        <f t="shared" si="24"/>
        <v>2286</v>
      </c>
      <c r="M102" s="113">
        <f t="shared" si="25"/>
        <v>0</v>
      </c>
      <c r="N102" s="114">
        <v>0.95</v>
      </c>
      <c r="O102" s="113">
        <f t="shared" si="26"/>
        <v>2171.7</v>
      </c>
    </row>
    <row r="103" spans="1:15" ht="14">
      <c r="A103" s="111"/>
      <c r="B103" s="111" t="s">
        <v>132</v>
      </c>
      <c r="C103" s="111" t="s">
        <v>189</v>
      </c>
      <c r="D103" s="124" t="s">
        <v>100</v>
      </c>
      <c r="E103" s="112" t="s">
        <v>253</v>
      </c>
      <c r="F103" s="111" t="s">
        <v>172</v>
      </c>
      <c r="G103" s="113">
        <v>1969</v>
      </c>
      <c r="H103" s="111">
        <v>1</v>
      </c>
      <c r="I103" s="113">
        <v>1972.89</v>
      </c>
      <c r="J103" s="111">
        <f t="shared" si="22"/>
        <v>394.58</v>
      </c>
      <c r="K103" s="113">
        <f t="shared" si="23"/>
        <v>2362.8</v>
      </c>
      <c r="L103" s="113">
        <f t="shared" si="24"/>
        <v>2362.8</v>
      </c>
      <c r="M103" s="113">
        <f t="shared" si="25"/>
        <v>0</v>
      </c>
      <c r="N103" s="114">
        <v>0.95</v>
      </c>
      <c r="O103" s="113">
        <f t="shared" si="26"/>
        <v>2244.66</v>
      </c>
    </row>
    <row r="104" spans="1:15" ht="14">
      <c r="A104" s="111"/>
      <c r="B104" s="111" t="s">
        <v>132</v>
      </c>
      <c r="C104" s="111" t="s">
        <v>189</v>
      </c>
      <c r="D104" s="124" t="s">
        <v>100</v>
      </c>
      <c r="E104" s="112" t="s">
        <v>254</v>
      </c>
      <c r="F104" s="111" t="s">
        <v>172</v>
      </c>
      <c r="G104" s="113">
        <v>3703</v>
      </c>
      <c r="H104" s="111">
        <v>1</v>
      </c>
      <c r="I104" s="113">
        <f>ROUND(G104*H104,2)</f>
        <v>3703</v>
      </c>
      <c r="J104" s="111">
        <f t="shared" si="22"/>
        <v>740.6</v>
      </c>
      <c r="K104" s="113">
        <f t="shared" si="23"/>
        <v>4443.6</v>
      </c>
      <c r="L104" s="113">
        <f t="shared" si="24"/>
        <v>4443.6</v>
      </c>
      <c r="M104" s="113">
        <f t="shared" si="25"/>
        <v>0</v>
      </c>
      <c r="N104" s="114">
        <v>0.95</v>
      </c>
      <c r="O104" s="113">
        <f t="shared" si="26"/>
        <v>4221.42</v>
      </c>
    </row>
    <row r="105" spans="1:15" ht="14">
      <c r="A105" s="111"/>
      <c r="B105" s="111" t="s">
        <v>132</v>
      </c>
      <c r="C105" s="111" t="s">
        <v>189</v>
      </c>
      <c r="D105" s="124" t="s">
        <v>100</v>
      </c>
      <c r="E105" s="112" t="s">
        <v>190</v>
      </c>
      <c r="F105" s="111" t="s">
        <v>172</v>
      </c>
      <c r="G105" s="113">
        <v>3696</v>
      </c>
      <c r="H105" s="111">
        <v>1</v>
      </c>
      <c r="I105" s="113">
        <f>ROUND(G105*H105,2)</f>
        <v>3696</v>
      </c>
      <c r="J105" s="111">
        <f t="shared" si="22"/>
        <v>739.2</v>
      </c>
      <c r="K105" s="113">
        <f t="shared" si="23"/>
        <v>4435.2</v>
      </c>
      <c r="L105" s="113">
        <f t="shared" si="24"/>
        <v>4435.2</v>
      </c>
      <c r="M105" s="113">
        <f t="shared" si="25"/>
        <v>0</v>
      </c>
      <c r="N105" s="114">
        <v>0.95</v>
      </c>
      <c r="O105" s="113">
        <f t="shared" si="26"/>
        <v>4213.44</v>
      </c>
    </row>
    <row r="106" spans="1:15" ht="28">
      <c r="A106" s="111"/>
      <c r="B106" s="111" t="s">
        <v>132</v>
      </c>
      <c r="C106" s="111" t="s">
        <v>189</v>
      </c>
      <c r="D106" s="125" t="s">
        <v>100</v>
      </c>
      <c r="E106" s="112" t="s">
        <v>191</v>
      </c>
      <c r="F106" s="111" t="s">
        <v>172</v>
      </c>
      <c r="G106" s="113">
        <v>484</v>
      </c>
      <c r="H106" s="111">
        <v>1</v>
      </c>
      <c r="I106" s="113">
        <f>ROUND(G106*H106,2)</f>
        <v>484</v>
      </c>
      <c r="J106" s="111">
        <f t="shared" si="22"/>
        <v>96.8</v>
      </c>
      <c r="K106" s="113">
        <f t="shared" si="23"/>
        <v>580.8</v>
      </c>
      <c r="L106" s="113">
        <f t="shared" si="24"/>
        <v>580.8</v>
      </c>
      <c r="M106" s="113">
        <f t="shared" si="25"/>
        <v>0</v>
      </c>
      <c r="N106" s="114">
        <v>0.95</v>
      </c>
      <c r="O106" s="113">
        <f t="shared" si="26"/>
        <v>551.7599999999999</v>
      </c>
    </row>
    <row r="107" spans="1:18" ht="28">
      <c r="A107" s="111"/>
      <c r="B107" s="111" t="s">
        <v>132</v>
      </c>
      <c r="C107" s="111" t="s">
        <v>189</v>
      </c>
      <c r="D107" s="125" t="s">
        <v>100</v>
      </c>
      <c r="E107" s="112" t="s">
        <v>192</v>
      </c>
      <c r="F107" s="111" t="s">
        <v>172</v>
      </c>
      <c r="G107" s="113">
        <v>220</v>
      </c>
      <c r="H107" s="111">
        <v>1</v>
      </c>
      <c r="I107" s="113">
        <f>ROUND(G107*H107,2)</f>
        <v>220</v>
      </c>
      <c r="J107" s="111">
        <f t="shared" si="22"/>
        <v>44</v>
      </c>
      <c r="K107" s="113">
        <f t="shared" si="23"/>
        <v>264</v>
      </c>
      <c r="L107" s="113">
        <f t="shared" si="24"/>
        <v>264</v>
      </c>
      <c r="M107" s="113">
        <f t="shared" si="25"/>
        <v>0</v>
      </c>
      <c r="N107" s="114">
        <v>0.95</v>
      </c>
      <c r="O107" s="113">
        <f t="shared" si="26"/>
        <v>250.79999999999998</v>
      </c>
      <c r="Q107" s="101">
        <f>SUM(L96:L107)</f>
        <v>49299.6</v>
      </c>
      <c r="R107" s="101">
        <f>Q107/2</f>
        <v>24649.8</v>
      </c>
    </row>
    <row r="108" spans="1:15" ht="15">
      <c r="A108" s="178" t="s">
        <v>193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</row>
    <row r="109" spans="1:15" ht="14">
      <c r="A109" s="111"/>
      <c r="B109" s="111" t="s">
        <v>132</v>
      </c>
      <c r="C109" s="112" t="s">
        <v>194</v>
      </c>
      <c r="D109" s="124" t="s">
        <v>100</v>
      </c>
      <c r="E109" s="112" t="s">
        <v>255</v>
      </c>
      <c r="F109" s="111" t="s">
        <v>172</v>
      </c>
      <c r="G109" s="113">
        <v>7002</v>
      </c>
      <c r="H109" s="112">
        <v>1</v>
      </c>
      <c r="I109" s="113">
        <f aca="true" t="shared" si="27" ref="I109:I114">ROUND(G109*H109,2)</f>
        <v>7002</v>
      </c>
      <c r="J109" s="111">
        <f>ROUND(I109*0.2,2)</f>
        <v>1400.4</v>
      </c>
      <c r="K109" s="113">
        <f aca="true" t="shared" si="28" ref="K109:K118">ROUND(G109*H109*1.2,2)</f>
        <v>8402.4</v>
      </c>
      <c r="L109" s="113">
        <f aca="true" t="shared" si="29" ref="L109:L118">K109</f>
        <v>8402.4</v>
      </c>
      <c r="M109" s="113">
        <f aca="true" t="shared" si="30" ref="M109:M118">K109-L109</f>
        <v>0</v>
      </c>
      <c r="N109" s="114">
        <v>0.95</v>
      </c>
      <c r="O109" s="113">
        <f aca="true" t="shared" si="31" ref="O109:O118">L109*N109</f>
        <v>7982.279999999999</v>
      </c>
    </row>
    <row r="110" spans="1:15" ht="14">
      <c r="A110" s="111"/>
      <c r="B110" s="111" t="s">
        <v>132</v>
      </c>
      <c r="C110" s="112" t="s">
        <v>194</v>
      </c>
      <c r="D110" s="124" t="s">
        <v>100</v>
      </c>
      <c r="E110" s="112" t="s">
        <v>256</v>
      </c>
      <c r="F110" s="111" t="s">
        <v>172</v>
      </c>
      <c r="G110" s="113">
        <v>3001</v>
      </c>
      <c r="H110" s="112">
        <v>1</v>
      </c>
      <c r="I110" s="113">
        <f t="shared" si="27"/>
        <v>3001</v>
      </c>
      <c r="J110" s="111">
        <f aca="true" t="shared" si="32" ref="J110:J118">ROUND(I110*0.2,2)</f>
        <v>600.2</v>
      </c>
      <c r="K110" s="113">
        <f t="shared" si="28"/>
        <v>3601.2</v>
      </c>
      <c r="L110" s="113">
        <f t="shared" si="29"/>
        <v>3601.2</v>
      </c>
      <c r="M110" s="113">
        <f t="shared" si="30"/>
        <v>0</v>
      </c>
      <c r="N110" s="114">
        <v>0.95</v>
      </c>
      <c r="O110" s="113">
        <f t="shared" si="31"/>
        <v>3421.14</v>
      </c>
    </row>
    <row r="111" spans="1:15" ht="14">
      <c r="A111" s="111"/>
      <c r="B111" s="111" t="s">
        <v>132</v>
      </c>
      <c r="C111" s="112" t="s">
        <v>194</v>
      </c>
      <c r="D111" s="124" t="s">
        <v>100</v>
      </c>
      <c r="E111" s="112" t="s">
        <v>257</v>
      </c>
      <c r="F111" s="111" t="s">
        <v>172</v>
      </c>
      <c r="G111" s="113">
        <v>3068</v>
      </c>
      <c r="H111" s="112">
        <v>1</v>
      </c>
      <c r="I111" s="113">
        <f t="shared" si="27"/>
        <v>3068</v>
      </c>
      <c r="J111" s="111">
        <f t="shared" si="32"/>
        <v>613.6</v>
      </c>
      <c r="K111" s="113">
        <f t="shared" si="28"/>
        <v>3681.6</v>
      </c>
      <c r="L111" s="113">
        <f t="shared" si="29"/>
        <v>3681.6</v>
      </c>
      <c r="M111" s="113">
        <f t="shared" si="30"/>
        <v>0</v>
      </c>
      <c r="N111" s="114">
        <v>0.95</v>
      </c>
      <c r="O111" s="113">
        <f t="shared" si="31"/>
        <v>3497.5199999999995</v>
      </c>
    </row>
    <row r="112" spans="1:15" ht="14">
      <c r="A112" s="111"/>
      <c r="B112" s="111" t="s">
        <v>132</v>
      </c>
      <c r="C112" s="112" t="s">
        <v>194</v>
      </c>
      <c r="D112" s="124" t="s">
        <v>100</v>
      </c>
      <c r="E112" s="112" t="s">
        <v>258</v>
      </c>
      <c r="F112" s="111" t="s">
        <v>172</v>
      </c>
      <c r="G112" s="113">
        <v>4043</v>
      </c>
      <c r="H112" s="112">
        <v>1</v>
      </c>
      <c r="I112" s="113">
        <f t="shared" si="27"/>
        <v>4043</v>
      </c>
      <c r="J112" s="111">
        <f t="shared" si="32"/>
        <v>808.6</v>
      </c>
      <c r="K112" s="113">
        <f t="shared" si="28"/>
        <v>4851.6</v>
      </c>
      <c r="L112" s="113">
        <f t="shared" si="29"/>
        <v>4851.6</v>
      </c>
      <c r="M112" s="113">
        <f t="shared" si="30"/>
        <v>0</v>
      </c>
      <c r="N112" s="114">
        <v>0.95</v>
      </c>
      <c r="O112" s="113">
        <f t="shared" si="31"/>
        <v>4609.02</v>
      </c>
    </row>
    <row r="113" spans="1:15" ht="14">
      <c r="A113" s="111"/>
      <c r="B113" s="111" t="s">
        <v>132</v>
      </c>
      <c r="C113" s="112" t="s">
        <v>194</v>
      </c>
      <c r="D113" s="124" t="s">
        <v>100</v>
      </c>
      <c r="E113" s="112" t="s">
        <v>259</v>
      </c>
      <c r="F113" s="111" t="s">
        <v>172</v>
      </c>
      <c r="G113" s="113">
        <v>8932</v>
      </c>
      <c r="H113" s="112">
        <v>1</v>
      </c>
      <c r="I113" s="113">
        <f t="shared" si="27"/>
        <v>8932</v>
      </c>
      <c r="J113" s="111">
        <f t="shared" si="32"/>
        <v>1786.4</v>
      </c>
      <c r="K113" s="113">
        <f t="shared" si="28"/>
        <v>10718.4</v>
      </c>
      <c r="L113" s="113">
        <f t="shared" si="29"/>
        <v>10718.4</v>
      </c>
      <c r="M113" s="113">
        <f t="shared" si="30"/>
        <v>0</v>
      </c>
      <c r="N113" s="114">
        <v>0.95</v>
      </c>
      <c r="O113" s="113">
        <f t="shared" si="31"/>
        <v>10182.48</v>
      </c>
    </row>
    <row r="114" spans="1:15" ht="14">
      <c r="A114" s="111"/>
      <c r="B114" s="111" t="s">
        <v>132</v>
      </c>
      <c r="C114" s="112" t="s">
        <v>194</v>
      </c>
      <c r="D114" s="124" t="s">
        <v>100</v>
      </c>
      <c r="E114" s="112" t="s">
        <v>260</v>
      </c>
      <c r="F114" s="111" t="s">
        <v>172</v>
      </c>
      <c r="G114" s="113">
        <v>3784</v>
      </c>
      <c r="H114" s="112">
        <v>1</v>
      </c>
      <c r="I114" s="113">
        <f t="shared" si="27"/>
        <v>3784</v>
      </c>
      <c r="J114" s="111">
        <f t="shared" si="32"/>
        <v>756.8</v>
      </c>
      <c r="K114" s="113">
        <f t="shared" si="28"/>
        <v>4540.8</v>
      </c>
      <c r="L114" s="113">
        <f t="shared" si="29"/>
        <v>4540.8</v>
      </c>
      <c r="M114" s="113">
        <f t="shared" si="30"/>
        <v>0</v>
      </c>
      <c r="N114" s="114">
        <v>0.95</v>
      </c>
      <c r="O114" s="113">
        <f t="shared" si="31"/>
        <v>4313.76</v>
      </c>
    </row>
    <row r="115" spans="1:15" ht="14">
      <c r="A115" s="111"/>
      <c r="B115" s="111" t="s">
        <v>132</v>
      </c>
      <c r="C115" s="112" t="s">
        <v>194</v>
      </c>
      <c r="D115" s="124" t="s">
        <v>100</v>
      </c>
      <c r="E115" s="112" t="s">
        <v>261</v>
      </c>
      <c r="F115" s="111" t="s">
        <v>172</v>
      </c>
      <c r="G115" s="113">
        <v>4673</v>
      </c>
      <c r="H115" s="112">
        <v>1</v>
      </c>
      <c r="I115" s="113">
        <v>4510</v>
      </c>
      <c r="J115" s="111">
        <f t="shared" si="32"/>
        <v>902</v>
      </c>
      <c r="K115" s="113">
        <f t="shared" si="28"/>
        <v>5607.6</v>
      </c>
      <c r="L115" s="113">
        <f t="shared" si="29"/>
        <v>5607.6</v>
      </c>
      <c r="M115" s="113">
        <f t="shared" si="30"/>
        <v>0</v>
      </c>
      <c r="N115" s="114">
        <v>0.95</v>
      </c>
      <c r="O115" s="113">
        <f t="shared" si="31"/>
        <v>5327.22</v>
      </c>
    </row>
    <row r="116" spans="1:15" ht="14">
      <c r="A116" s="111"/>
      <c r="B116" s="111" t="s">
        <v>132</v>
      </c>
      <c r="C116" s="112" t="s">
        <v>194</v>
      </c>
      <c r="D116" s="124" t="s">
        <v>100</v>
      </c>
      <c r="E116" s="112" t="s">
        <v>262</v>
      </c>
      <c r="F116" s="111" t="s">
        <v>172</v>
      </c>
      <c r="G116" s="113">
        <v>1593</v>
      </c>
      <c r="H116" s="112">
        <v>1</v>
      </c>
      <c r="I116" s="113">
        <f>ROUND(G116*H116,2)</f>
        <v>1593</v>
      </c>
      <c r="J116" s="111">
        <f t="shared" si="32"/>
        <v>318.6</v>
      </c>
      <c r="K116" s="113">
        <f t="shared" si="28"/>
        <v>1911.6</v>
      </c>
      <c r="L116" s="113">
        <f t="shared" si="29"/>
        <v>1911.6</v>
      </c>
      <c r="M116" s="113">
        <f t="shared" si="30"/>
        <v>0</v>
      </c>
      <c r="N116" s="114">
        <v>0.95</v>
      </c>
      <c r="O116" s="113">
        <f t="shared" si="31"/>
        <v>1816.0199999999998</v>
      </c>
    </row>
    <row r="117" spans="1:15" ht="14">
      <c r="A117" s="111"/>
      <c r="B117" s="111" t="s">
        <v>132</v>
      </c>
      <c r="C117" s="112" t="s">
        <v>194</v>
      </c>
      <c r="D117" s="124" t="s">
        <v>100</v>
      </c>
      <c r="E117" s="112" t="s">
        <v>263</v>
      </c>
      <c r="F117" s="111" t="s">
        <v>172</v>
      </c>
      <c r="G117" s="113">
        <v>4290</v>
      </c>
      <c r="H117" s="112">
        <v>1</v>
      </c>
      <c r="I117" s="113">
        <f>ROUND(G117*H117,2)</f>
        <v>4290</v>
      </c>
      <c r="J117" s="111">
        <f t="shared" si="32"/>
        <v>858</v>
      </c>
      <c r="K117" s="113">
        <f t="shared" si="28"/>
        <v>5148</v>
      </c>
      <c r="L117" s="113">
        <f t="shared" si="29"/>
        <v>5148</v>
      </c>
      <c r="M117" s="113">
        <f t="shared" si="30"/>
        <v>0</v>
      </c>
      <c r="N117" s="114">
        <v>0.95</v>
      </c>
      <c r="O117" s="113">
        <f t="shared" si="31"/>
        <v>4890.599999999999</v>
      </c>
    </row>
    <row r="118" spans="1:18" ht="14">
      <c r="A118" s="111"/>
      <c r="B118" s="111" t="s">
        <v>132</v>
      </c>
      <c r="C118" s="112" t="s">
        <v>194</v>
      </c>
      <c r="D118" s="124" t="s">
        <v>100</v>
      </c>
      <c r="E118" s="112" t="s">
        <v>195</v>
      </c>
      <c r="F118" s="111" t="s">
        <v>172</v>
      </c>
      <c r="G118" s="113">
        <v>3696</v>
      </c>
      <c r="H118" s="112">
        <v>1</v>
      </c>
      <c r="I118" s="113">
        <f>ROUND(G118*H118,2)</f>
        <v>3696</v>
      </c>
      <c r="J118" s="111">
        <f t="shared" si="32"/>
        <v>739.2</v>
      </c>
      <c r="K118" s="113">
        <f t="shared" si="28"/>
        <v>4435.2</v>
      </c>
      <c r="L118" s="113">
        <f t="shared" si="29"/>
        <v>4435.2</v>
      </c>
      <c r="M118" s="113">
        <f t="shared" si="30"/>
        <v>0</v>
      </c>
      <c r="N118" s="114">
        <v>0.95</v>
      </c>
      <c r="O118" s="113">
        <f t="shared" si="31"/>
        <v>4213.44</v>
      </c>
      <c r="Q118" s="101">
        <f>SUM(L109:L118)</f>
        <v>52898.399999999994</v>
      </c>
      <c r="R118" s="101">
        <f>Q118/2</f>
        <v>26449.199999999997</v>
      </c>
    </row>
    <row r="119" spans="1:15" ht="15">
      <c r="A119" s="178" t="s">
        <v>264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</row>
    <row r="120" spans="1:18" ht="14">
      <c r="A120" s="111"/>
      <c r="B120" s="112" t="s">
        <v>196</v>
      </c>
      <c r="C120" s="112" t="s">
        <v>97</v>
      </c>
      <c r="D120" s="112" t="s">
        <v>101</v>
      </c>
      <c r="E120" s="112" t="s">
        <v>197</v>
      </c>
      <c r="F120" s="111" t="s">
        <v>172</v>
      </c>
      <c r="G120" s="113">
        <v>8800</v>
      </c>
      <c r="H120" s="112">
        <v>1</v>
      </c>
      <c r="I120" s="113">
        <f>ROUND(G120*H120,2)</f>
        <v>8800</v>
      </c>
      <c r="J120" s="111">
        <f aca="true" t="shared" si="33" ref="J120">ROUND(I120*0.2,2)</f>
        <v>1760</v>
      </c>
      <c r="K120" s="113">
        <f>ROUND(G120*H120*1.2,2)</f>
        <v>10560</v>
      </c>
      <c r="L120" s="113">
        <f aca="true" t="shared" si="34" ref="L120">K120</f>
        <v>10560</v>
      </c>
      <c r="M120" s="113">
        <f>K120-L120</f>
        <v>0</v>
      </c>
      <c r="N120" s="114">
        <v>0.95</v>
      </c>
      <c r="O120" s="113">
        <f>L120*N120</f>
        <v>10032</v>
      </c>
      <c r="Q120" s="101">
        <f>L120</f>
        <v>10560</v>
      </c>
      <c r="R120" s="101">
        <f>Q120/2</f>
        <v>5280</v>
      </c>
    </row>
    <row r="121" spans="1:17" ht="15">
      <c r="A121" s="116" t="s">
        <v>12</v>
      </c>
      <c r="B121" s="117"/>
      <c r="C121" s="117"/>
      <c r="D121" s="118"/>
      <c r="E121" s="119"/>
      <c r="F121" s="118"/>
      <c r="G121" s="121">
        <f>SUM(G5:G120)</f>
        <v>566211</v>
      </c>
      <c r="H121" s="120"/>
      <c r="I121" s="121">
        <f>SUM(I5:I120)</f>
        <v>835221.88</v>
      </c>
      <c r="J121" s="120">
        <f>SUM(J5:J120)</f>
        <v>167044.38000000012</v>
      </c>
      <c r="K121" s="122">
        <f>SUM(K5:K120)</f>
        <v>999458.3999999993</v>
      </c>
      <c r="L121" s="122">
        <f>SUM(L5:L120)</f>
        <v>999458.3999999993</v>
      </c>
      <c r="M121" s="122">
        <f>SUM(M5:M120)</f>
        <v>0</v>
      </c>
      <c r="N121" s="123"/>
      <c r="O121" s="122">
        <f>SUM(O5:O120)</f>
        <v>949485.4799999999</v>
      </c>
      <c r="Q121" s="101">
        <f>SUM(Q5:Q120)</f>
        <v>999458.3999999997</v>
      </c>
    </row>
  </sheetData>
  <mergeCells count="6">
    <mergeCell ref="A119:O119"/>
    <mergeCell ref="A4:O4"/>
    <mergeCell ref="A19:O19"/>
    <mergeCell ref="A69:O69"/>
    <mergeCell ref="A95:O95"/>
    <mergeCell ref="A108:O108"/>
  </mergeCells>
  <dataValidations count="2">
    <dataValidation type="list" allowBlank="1" showInputMessage="1" showErrorMessage="1" sqref="C20:C68">
      <formula1>'[Rozpocet v0.16.xlsx]Hárok2'!#REF!</formula1>
    </dataValidation>
    <dataValidation type="list" allowBlank="1" showInputMessage="1" showErrorMessage="1" sqref="B70:C94 B20:B68 B120:C120 B109:C118 B5:C18 B96:C107">
      <formula1>'[Rozpocet v0.16.xlsx]Hárok2'!#REF!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 Rusznyák</cp:lastModifiedBy>
  <cp:lastPrinted>2015-06-09T13:06:45Z</cp:lastPrinted>
  <dcterms:created xsi:type="dcterms:W3CDTF">2015-01-29T13:50:20Z</dcterms:created>
  <dcterms:modified xsi:type="dcterms:W3CDTF">2020-07-20T12:11:31Z</dcterms:modified>
  <cp:category/>
  <cp:version/>
  <cp:contentType/>
  <cp:contentStatus/>
</cp:coreProperties>
</file>